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0" yWindow="1340" windowWidth="23440" windowHeight="15200" tabRatio="424" activeTab="0"/>
  </bookViews>
  <sheets>
    <sheet name="basic worksheet" sheetId="1" r:id="rId1"/>
    <sheet name="5-10 year" sheetId="2" r:id="rId2"/>
    <sheet name="Sorted by perf each yr.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<sst xmlns="http://schemas.openxmlformats.org/spreadsheetml/2006/main" count="306" uniqueCount="95">
  <si>
    <t>Gain = 15 year growth. E.g. $1 in the NASDAQ-100 would be worth $5.49 after 15 years which is an average growth of 12% per year.</t>
  </si>
  <si>
    <t>no Bal</t>
  </si>
  <si>
    <t>A worksheet for balancing byAsset Class</t>
  </si>
  <si>
    <t>Adjust allocation by class in colum A to see results</t>
  </si>
  <si>
    <t xml:space="preserve">EAFE Index </t>
  </si>
  <si>
    <t xml:space="preserve">High Yield </t>
  </si>
  <si>
    <t xml:space="preserve">LB Agg </t>
  </si>
  <si>
    <t xml:space="preserve">NASDAQ- 100 </t>
  </si>
  <si>
    <t xml:space="preserve">Russell  2000  </t>
  </si>
  <si>
    <t xml:space="preserve">S&amp;P 500 </t>
  </si>
  <si>
    <t xml:space="preserve">S&amp;P MidCap 400 </t>
  </si>
  <si>
    <t>Allocation %</t>
  </si>
  <si>
    <t>Results</t>
  </si>
  <si>
    <t>Broad market index</t>
  </si>
  <si>
    <t>$2.7B</t>
  </si>
  <si>
    <t>$13.2B</t>
  </si>
  <si>
    <t>$657M</t>
  </si>
  <si>
    <t>Small Cap</t>
  </si>
  <si>
    <t>Mid Cap</t>
  </si>
  <si>
    <t>Intrernational</t>
  </si>
  <si>
    <t>Lehman Aggregate Bond Index (AGG) - investment-grade, fixed-rate, taxable bond market, and Treasury</t>
  </si>
  <si>
    <t>The Merrill Lynch High Yield Master II Index - high Yield Corp. bonds</t>
  </si>
  <si>
    <t>Result</t>
  </si>
  <si>
    <t>No Bal</t>
  </si>
  <si>
    <t>No Bal - Buy and hold with no rebalancing</t>
  </si>
  <si>
    <t>Performance includes dividends</t>
  </si>
  <si>
    <t>%/year</t>
  </si>
  <si>
    <t>Individual Results</t>
  </si>
  <si>
    <t>15 years 1992-2006</t>
  </si>
  <si>
    <t>Balanced</t>
  </si>
  <si>
    <t>Each year investment is adjusted to keep same class allocation</t>
  </si>
  <si>
    <t>http://money.cnn.com/magazines/moneymag/bestfunds/2007/index.html</t>
  </si>
  <si>
    <t>Feb., 2007 Money Magazine - Sample Portfolios in "Investing to Win"</t>
  </si>
  <si>
    <t>Large Cap</t>
  </si>
  <si>
    <t>Small-cap</t>
  </si>
  <si>
    <t>Intl.</t>
  </si>
  <si>
    <t>Young no kids</t>
  </si>
  <si>
    <t>Young family</t>
  </si>
  <si>
    <t>aggressive</t>
  </si>
  <si>
    <t>conservative</t>
  </si>
  <si>
    <t>mid-cap</t>
  </si>
  <si>
    <t>Bonds</t>
  </si>
  <si>
    <t>single mom</t>
  </si>
  <si>
    <t>catchup</t>
  </si>
  <si>
    <t>Inheritance</t>
  </si>
  <si>
    <t>Windfall</t>
  </si>
  <si>
    <t>Retired</t>
  </si>
  <si>
    <t>Real Estate</t>
  </si>
  <si>
    <t>62 yrs old</t>
  </si>
  <si>
    <t>Hold</t>
  </si>
  <si>
    <t>Samples</t>
  </si>
  <si>
    <t>Other</t>
  </si>
  <si>
    <t>Balance each year</t>
  </si>
  <si>
    <t>DJI</t>
  </si>
  <si>
    <t>S&amp;P MidCap 400 -</t>
  </si>
  <si>
    <t xml:space="preserve">S&amp;P  MidCap  400  </t>
  </si>
  <si>
    <t>S&amp;P 500 -</t>
  </si>
  <si>
    <t xml:space="preserve">S&amp;P 500  </t>
  </si>
  <si>
    <t xml:space="preserve">Russell 2000 </t>
  </si>
  <si>
    <t>Russell 2000 -</t>
  </si>
  <si>
    <t xml:space="preserve">NASDAQ-  100  </t>
  </si>
  <si>
    <t>LB Agg</t>
  </si>
  <si>
    <t xml:space="preserve">LB Agg  </t>
  </si>
  <si>
    <t>High Yield -</t>
  </si>
  <si>
    <t xml:space="preserve">EAFE  Index  </t>
  </si>
  <si>
    <t>EAFE Index -</t>
  </si>
  <si>
    <t>DJI w/o Div.</t>
  </si>
  <si>
    <t>See Sample allocations below:</t>
  </si>
  <si>
    <t>Results are the value of $1 invested for 15 yrs.</t>
  </si>
  <si>
    <t>10 yr</t>
  </si>
  <si>
    <t>Median Mkt  Cap</t>
  </si>
  <si>
    <t>$9.6B</t>
  </si>
  <si>
    <t>15 yr</t>
  </si>
  <si>
    <t>1997-2006</t>
  </si>
  <si>
    <t>See other examples below</t>
  </si>
  <si>
    <t>A duplicate chart below for doing comparisons</t>
  </si>
  <si>
    <t>Technology</t>
  </si>
  <si>
    <t>Classes</t>
  </si>
  <si>
    <t>S&amp;P 500</t>
  </si>
  <si>
    <t>S&amp;P MidCap 400</t>
  </si>
  <si>
    <t>Balanced *</t>
  </si>
  <si>
    <t>* Balanced mix  international (5%) and bonds (15%)</t>
  </si>
  <si>
    <t xml:space="preserve">Midcap (60%) + Nasdac (40%) </t>
  </si>
  <si>
    <t>The mixed portfolios were re-balanced each year</t>
  </si>
  <si>
    <t>5 yr</t>
  </si>
  <si>
    <t>NASDAQ- 100</t>
  </si>
  <si>
    <t xml:space="preserve">Russell  2000 </t>
  </si>
  <si>
    <t>EAFE Index</t>
  </si>
  <si>
    <t>High Yield</t>
  </si>
  <si>
    <t>Russell  2000</t>
  </si>
  <si>
    <t>10 year calculator</t>
  </si>
  <si>
    <t>5 year Calculator</t>
  </si>
  <si>
    <t>10 year</t>
  </si>
  <si>
    <t>w/o bal</t>
  </si>
  <si>
    <t>Gain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</si>
</sst>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Arial"/>
      <family val="0"/>
    </font>
    <font>
      <sz val="10.7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1" fillId="0" borderId="0" xfId="0" applyFont="1" applyAlignment="1">
      <alignment/>
    </xf>
    <xf numFmtId="10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9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4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2" fontId="5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4" fillId="0" borderId="9" xfId="0" applyNumberFormat="1" applyFont="1" applyFill="1" applyBorder="1" applyAlignment="1">
      <alignment/>
    </xf>
    <xf numFmtId="10" fontId="4" fillId="0" borderId="9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charts!$A$13</c:f>
              <c:strCache>
                <c:ptCount val="1"/>
                <c:pt idx="0">
                  <c:v>NASDAQ- 100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charts!$A$14</c:f>
              <c:strCache>
                <c:ptCount val="1"/>
                <c:pt idx="0">
                  <c:v>S&amp;P 500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charts!$A$15</c:f>
              <c:strCache>
                <c:ptCount val="1"/>
                <c:pt idx="0">
                  <c:v>S&amp;P MidCap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charts!$A$16</c:f>
              <c:strCache>
                <c:ptCount val="1"/>
                <c:pt idx="0">
                  <c:v>Russell  2000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charts!$B$16:$Q$16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charts!$A$17</c:f>
              <c:strCache>
                <c:ptCount val="1"/>
                <c:pt idx="0">
                  <c:v>EAFE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charts!$B$17:$Q$17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charts!$A$18</c:f>
              <c:strCache>
                <c:ptCount val="1"/>
                <c:pt idx="0">
                  <c:v>High Yield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charts!$B$18:$Q$18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charts!$A$19</c:f>
              <c:strCache>
                <c:ptCount val="1"/>
                <c:pt idx="0">
                  <c:v>LB Agg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charts!$B$19:$Q$19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charts!$A$63</c:f>
              <c:strCache>
                <c:ptCount val="1"/>
                <c:pt idx="0">
                  <c:v>NASDAQ- 100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charts!$A$64</c:f>
              <c:strCache>
                <c:ptCount val="1"/>
                <c:pt idx="0">
                  <c:v>S&amp;P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charts!$B$64:$L$64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charts!$A$65</c:f>
              <c:strCache>
                <c:ptCount val="1"/>
                <c:pt idx="0">
                  <c:v>S&amp;P MidCap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charts!$B$65:$L$65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charts!$A$66</c:f>
              <c:strCache>
                <c:ptCount val="1"/>
                <c:pt idx="0">
                  <c:v>Russell  2000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charts!$B$66:$L$66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charts!$A$67</c:f>
              <c:strCache>
                <c:ptCount val="1"/>
                <c:pt idx="0">
                  <c:v>EAFE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charts!$A$68</c:f>
              <c:strCache>
                <c:ptCount val="1"/>
                <c:pt idx="0">
                  <c:v>High 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charts!$B$68:$L$68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charts!$A$69</c:f>
              <c:strCache>
                <c:ptCount val="1"/>
                <c:pt idx="0">
                  <c:v>LB Agg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charts!$B$69:$L$69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noMultiLvlLbl val="0"/>
      </c:catAx>
      <c:valAx>
        <c:axId val="20995892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20</xdr:row>
      <xdr:rowOff>114300</xdr:rowOff>
    </xdr:from>
    <xdr:to>
      <xdr:col>12</xdr:col>
      <xdr:colOff>495300</xdr:colOff>
      <xdr:row>46</xdr:row>
      <xdr:rowOff>47625</xdr:rowOff>
    </xdr:to>
    <xdr:graphicFrame>
      <xdr:nvGraphicFramePr>
        <xdr:cNvPr id="1" name="Chart 7"/>
        <xdr:cNvGraphicFramePr/>
      </xdr:nvGraphicFramePr>
      <xdr:xfrm>
        <a:off x="257175" y="3819525"/>
        <a:ext cx="8401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771525</xdr:colOff>
      <xdr:row>70</xdr:row>
      <xdr:rowOff>38100</xdr:rowOff>
    </xdr:from>
    <xdr:to>
      <xdr:col>11</xdr:col>
      <xdr:colOff>247650</xdr:colOff>
      <xdr:row>99</xdr:row>
      <xdr:rowOff>9525</xdr:rowOff>
    </xdr:to>
    <xdr:graphicFrame>
      <xdr:nvGraphicFramePr>
        <xdr:cNvPr id="2" name="Shape 2"/>
        <xdr:cNvGraphicFramePr/>
      </xdr:nvGraphicFramePr>
      <xdr:xfrm>
        <a:off x="771525" y="12239625"/>
        <a:ext cx="70580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workbookViewId="0" topLeftCell="A2">
      <selection activeCell="M14" sqref="M14"/>
    </sheetView>
  </sheetViews>
  <sheetFormatPr defaultColWidth="11.00390625" defaultRowHeight="12.75"/>
  <cols>
    <col min="1" max="1" width="10.75390625" style="1" customWidth="1"/>
    <col min="2" max="2" width="12.75390625" style="1" customWidth="1"/>
    <col min="3" max="3" width="6.125" style="1" customWidth="1"/>
    <col min="4" max="5" width="8.375" style="1" customWidth="1"/>
    <col min="6" max="6" width="5.75390625" style="1" customWidth="1"/>
    <col min="7" max="7" width="8.375" style="1" customWidth="1"/>
    <col min="8" max="8" width="6.875" style="1" customWidth="1"/>
    <col min="9" max="9" width="8.375" style="1" customWidth="1"/>
    <col min="10" max="10" width="5.75390625" style="1" customWidth="1"/>
    <col min="11" max="11" width="8.375" style="1" customWidth="1"/>
    <col min="12" max="12" width="7.00390625" style="1" customWidth="1"/>
    <col min="13" max="13" width="8.375" style="1" customWidth="1"/>
    <col min="14" max="14" width="5.75390625" style="1" customWidth="1"/>
    <col min="15" max="15" width="8.375" style="1" customWidth="1"/>
    <col min="16" max="16" width="5.75390625" style="1" customWidth="1"/>
    <col min="17" max="17" width="8.375" style="1" customWidth="1"/>
    <col min="18" max="18" width="5.75390625" style="1" customWidth="1"/>
    <col min="19" max="19" width="8.375" style="1" customWidth="1"/>
    <col min="20" max="20" width="5.75390625" style="1" customWidth="1"/>
    <col min="21" max="21" width="8.375" style="1" customWidth="1"/>
    <col min="22" max="22" width="5.75390625" style="1" customWidth="1"/>
    <col min="23" max="23" width="8.375" style="1" customWidth="1"/>
    <col min="24" max="24" width="5.75390625" style="1" customWidth="1"/>
    <col min="25" max="25" width="8.375" style="1" customWidth="1"/>
    <col min="26" max="26" width="5.75390625" style="1" customWidth="1"/>
    <col min="27" max="27" width="8.375" style="1" customWidth="1"/>
    <col min="28" max="28" width="5.75390625" style="1" customWidth="1"/>
    <col min="29" max="29" width="8.375" style="1" customWidth="1"/>
    <col min="30" max="30" width="5.75390625" style="1" customWidth="1"/>
    <col min="31" max="31" width="8.375" style="1" customWidth="1"/>
    <col min="32" max="32" width="5.75390625" style="1" customWidth="1"/>
    <col min="33" max="33" width="8.375" style="1" customWidth="1"/>
    <col min="34" max="34" width="6.75390625" style="1" customWidth="1"/>
    <col min="35" max="16384" width="10.75390625" style="1" customWidth="1"/>
  </cols>
  <sheetData>
    <row r="1" spans="1:6" ht="15">
      <c r="A1" s="2" t="s">
        <v>2</v>
      </c>
      <c r="F1" s="1" t="s">
        <v>28</v>
      </c>
    </row>
    <row r="2" spans="1:6" ht="15">
      <c r="A2" s="1" t="s">
        <v>3</v>
      </c>
      <c r="F2" s="1" t="s">
        <v>68</v>
      </c>
    </row>
    <row r="3" spans="2:8" ht="15">
      <c r="B3" s="1" t="s">
        <v>30</v>
      </c>
      <c r="H3" s="1" t="s">
        <v>25</v>
      </c>
    </row>
    <row r="4" ht="15">
      <c r="C4" s="1" t="s">
        <v>27</v>
      </c>
    </row>
    <row r="5" spans="1:38" s="7" customFormat="1" ht="15.75" thickBot="1">
      <c r="A5" s="10" t="s">
        <v>11</v>
      </c>
      <c r="B5" s="10"/>
      <c r="C5" s="10" t="s">
        <v>94</v>
      </c>
      <c r="D5" s="13" t="s">
        <v>26</v>
      </c>
      <c r="E5" s="10">
        <v>1992</v>
      </c>
      <c r="F5" s="10"/>
      <c r="G5" s="10">
        <v>1993</v>
      </c>
      <c r="H5" s="10"/>
      <c r="I5" s="10">
        <v>1994</v>
      </c>
      <c r="J5" s="10"/>
      <c r="K5" s="10">
        <v>1995</v>
      </c>
      <c r="L5" s="10"/>
      <c r="M5" s="10">
        <v>1996</v>
      </c>
      <c r="N5" s="10"/>
      <c r="O5" s="10">
        <v>1997</v>
      </c>
      <c r="P5" s="10"/>
      <c r="Q5" s="10">
        <v>1998</v>
      </c>
      <c r="R5" s="10"/>
      <c r="S5" s="10">
        <v>1999</v>
      </c>
      <c r="T5" s="10"/>
      <c r="U5" s="10">
        <v>2000</v>
      </c>
      <c r="V5" s="10"/>
      <c r="W5" s="10">
        <v>2001</v>
      </c>
      <c r="X5" s="10"/>
      <c r="Y5" s="10">
        <v>2002</v>
      </c>
      <c r="Z5" s="10"/>
      <c r="AA5" s="10">
        <v>2003</v>
      </c>
      <c r="AB5" s="10"/>
      <c r="AC5" s="10">
        <v>2004</v>
      </c>
      <c r="AD5" s="10"/>
      <c r="AE5" s="10">
        <v>2005</v>
      </c>
      <c r="AF5" s="10"/>
      <c r="AG5" s="10">
        <v>2006</v>
      </c>
      <c r="AH5" s="10" t="s">
        <v>12</v>
      </c>
      <c r="AI5" s="2"/>
      <c r="AJ5" s="2"/>
      <c r="AK5" s="2"/>
      <c r="AL5" s="2"/>
    </row>
    <row r="6" spans="1:34" ht="15">
      <c r="A6" s="3">
        <v>0.25</v>
      </c>
      <c r="B6" s="1" t="s">
        <v>7</v>
      </c>
      <c r="C6" s="4">
        <v>5.488348016056863</v>
      </c>
      <c r="D6" s="3">
        <f aca="true" t="shared" si="0" ref="D6:D12">RATE(15,,1,-C6)</f>
        <v>0.12020139580802972</v>
      </c>
      <c r="E6" s="8">
        <v>0.0886</v>
      </c>
      <c r="F6" s="4">
        <f aca="true" t="shared" si="1" ref="F6:F12">(1+E6)*$A6</f>
        <v>0.27215</v>
      </c>
      <c r="G6" s="8">
        <v>0.1177</v>
      </c>
      <c r="H6" s="4">
        <f aca="true" t="shared" si="2" ref="H6:H12">F$13*$A6*(1+G6)</f>
        <v>0.3062665654999999</v>
      </c>
      <c r="I6" s="8">
        <v>0.015</v>
      </c>
      <c r="J6" s="4">
        <f aca="true" t="shared" si="3" ref="J6:J12">H$13*$A6*(1+I6)</f>
        <v>0.31816969489549984</v>
      </c>
      <c r="K6" s="8">
        <v>0.4307</v>
      </c>
      <c r="L6" s="4">
        <f aca="true" t="shared" si="4" ref="L6:L12">J$13*$A6*(1+K6)</f>
        <v>0.4460945476641117</v>
      </c>
      <c r="M6" s="8">
        <v>0.4278</v>
      </c>
      <c r="N6" s="4">
        <f aca="true" t="shared" si="5" ref="N6:N12">L$13*$A6*(1+M6)</f>
        <v>0.5887041015096818</v>
      </c>
      <c r="O6" s="8">
        <v>0.2077</v>
      </c>
      <c r="P6" s="4">
        <f aca="true" t="shared" si="6" ref="P6:P12">N$13*$A6*(1+O6)</f>
        <v>0.6157816915875254</v>
      </c>
      <c r="Q6" s="8">
        <v>0.8548</v>
      </c>
      <c r="R6" s="4">
        <f aca="true" t="shared" si="7" ref="R6:R12">P$13*$A6*(1+Q6)</f>
        <v>1.1788743768458032</v>
      </c>
      <c r="S6" s="8">
        <v>1.021</v>
      </c>
      <c r="T6" s="4">
        <f aca="true" t="shared" si="8" ref="T6:T12">R$13*$A6*(1+S6)</f>
        <v>1.7165391881540206</v>
      </c>
      <c r="U6" s="8">
        <v>-0.3691</v>
      </c>
      <c r="V6" s="4">
        <f aca="true" t="shared" si="9" ref="V6:V12">T$13*$A6*(1+U6)</f>
        <v>0.732021892620192</v>
      </c>
      <c r="W6" s="8">
        <v>-0.3262</v>
      </c>
      <c r="X6" s="4">
        <f aca="true" t="shared" si="10" ref="X6:X12">V$13*$A6*(1+W6)</f>
        <v>0.7341474015516739</v>
      </c>
      <c r="Y6" s="8">
        <v>-0.3753</v>
      </c>
      <c r="Z6" s="4">
        <f aca="true" t="shared" si="11" ref="Z6:Z12">X$13*$A6*(1+Y6)</f>
        <v>0.6098146371559482</v>
      </c>
      <c r="AA6" s="8">
        <v>0.4948</v>
      </c>
      <c r="AB6" s="4">
        <f aca="true" t="shared" si="12" ref="AB6:AB12">Z$13*$A6*(1+AA6)</f>
        <v>1.1692935107639872</v>
      </c>
      <c r="AC6" s="8">
        <v>0.1074</v>
      </c>
      <c r="AD6" s="4">
        <f aca="true" t="shared" si="13" ref="AD6:AD12">AB$13*$A6*(1+AC6)</f>
        <v>1.1925754344783364</v>
      </c>
      <c r="AE6" s="8">
        <v>0.019</v>
      </c>
      <c r="AF6" s="4">
        <f aca="true" t="shared" si="14" ref="AF6:AF12">AD$13*$A6*(1+AE6)</f>
        <v>1.2472996993436565</v>
      </c>
      <c r="AG6" s="8">
        <v>0.0728</v>
      </c>
      <c r="AH6" s="4">
        <f aca="true" t="shared" si="15" ref="AH6:AH12">AF$13*$A6*(1+AG6)</f>
        <v>1.4043319994273047</v>
      </c>
    </row>
    <row r="7" spans="1:34" ht="15">
      <c r="A7" s="3">
        <v>0.15</v>
      </c>
      <c r="B7" s="1" t="s">
        <v>9</v>
      </c>
      <c r="C7" s="4">
        <v>4.49555121454441</v>
      </c>
      <c r="D7" s="3">
        <f t="shared" si="0"/>
        <v>0.10539848063067934</v>
      </c>
      <c r="E7" s="8">
        <v>0.0743</v>
      </c>
      <c r="F7" s="4">
        <f t="shared" si="1"/>
        <v>0.161145</v>
      </c>
      <c r="G7" s="8">
        <v>0.0992</v>
      </c>
      <c r="H7" s="4">
        <f t="shared" si="2"/>
        <v>0.18071837279999997</v>
      </c>
      <c r="I7" s="8">
        <v>0.0128</v>
      </c>
      <c r="J7" s="4">
        <f t="shared" si="3"/>
        <v>0.19048803960009592</v>
      </c>
      <c r="K7" s="8">
        <v>0.3712</v>
      </c>
      <c r="L7" s="4">
        <f t="shared" si="4"/>
        <v>0.2565254115147955</v>
      </c>
      <c r="M7" s="8">
        <v>0.2268</v>
      </c>
      <c r="N7" s="4">
        <f t="shared" si="5"/>
        <v>0.30349720902034355</v>
      </c>
      <c r="O7" s="8">
        <v>0.331</v>
      </c>
      <c r="P7" s="4">
        <f t="shared" si="6"/>
        <v>0.40718991380458536</v>
      </c>
      <c r="Q7" s="8">
        <v>0.2834</v>
      </c>
      <c r="R7" s="4">
        <f t="shared" si="7"/>
        <v>0.4894222693262573</v>
      </c>
      <c r="S7" s="8">
        <v>0.2089</v>
      </c>
      <c r="T7" s="4">
        <f t="shared" si="8"/>
        <v>0.6160685476178315</v>
      </c>
      <c r="U7" s="8">
        <v>-0.0903</v>
      </c>
      <c r="V7" s="4">
        <f t="shared" si="9"/>
        <v>0.6333051029163943</v>
      </c>
      <c r="W7" s="8">
        <v>-0.1188</v>
      </c>
      <c r="X7" s="4">
        <f t="shared" si="10"/>
        <v>0.5760736333458015</v>
      </c>
      <c r="Y7" s="8">
        <v>-0.221</v>
      </c>
      <c r="Z7" s="4">
        <f t="shared" si="11"/>
        <v>0.45626278438721013</v>
      </c>
      <c r="AA7" s="8">
        <v>0.2867</v>
      </c>
      <c r="AB7" s="4">
        <f t="shared" si="12"/>
        <v>0.6039055232673356</v>
      </c>
      <c r="AC7" s="8">
        <v>0.1087</v>
      </c>
      <c r="AD7" s="4">
        <f t="shared" si="13"/>
        <v>0.7163852542204072</v>
      </c>
      <c r="AE7" s="8">
        <v>0.0491</v>
      </c>
      <c r="AF7" s="4">
        <f t="shared" si="14"/>
        <v>0.7704860341009402</v>
      </c>
      <c r="AG7" s="8">
        <v>0.1578</v>
      </c>
      <c r="AH7" s="4">
        <f t="shared" si="15"/>
        <v>0.9093599490698732</v>
      </c>
    </row>
    <row r="8" spans="1:34" ht="15">
      <c r="A8" s="3">
        <v>0.35</v>
      </c>
      <c r="B8" s="1" t="s">
        <v>10</v>
      </c>
      <c r="C8" s="4">
        <v>6.638525813166557</v>
      </c>
      <c r="D8" s="3">
        <f t="shared" si="0"/>
        <v>0.13450072185862683</v>
      </c>
      <c r="E8" s="8">
        <v>0.0952</v>
      </c>
      <c r="F8" s="4">
        <f t="shared" si="1"/>
        <v>0.38331999999999994</v>
      </c>
      <c r="G8" s="8">
        <v>0.1392</v>
      </c>
      <c r="H8" s="4">
        <f t="shared" si="2"/>
        <v>0.4370210431999999</v>
      </c>
      <c r="I8" s="8">
        <v>-0.0359</v>
      </c>
      <c r="J8" s="4">
        <f t="shared" si="3"/>
        <v>0.4230998659982778</v>
      </c>
      <c r="K8" s="8">
        <v>0.3095</v>
      </c>
      <c r="L8" s="4">
        <f t="shared" si="4"/>
        <v>0.5716258714144236</v>
      </c>
      <c r="M8" s="8">
        <v>0.1923</v>
      </c>
      <c r="N8" s="4">
        <f t="shared" si="5"/>
        <v>0.6882453146953291</v>
      </c>
      <c r="O8" s="8">
        <v>0.3224</v>
      </c>
      <c r="P8" s="4">
        <f t="shared" si="6"/>
        <v>0.9439708475097135</v>
      </c>
      <c r="Q8" s="8">
        <v>0.1909</v>
      </c>
      <c r="R8" s="4">
        <f t="shared" si="7"/>
        <v>1.0596776437027893</v>
      </c>
      <c r="S8" s="8">
        <v>0.147</v>
      </c>
      <c r="T8" s="4">
        <f t="shared" si="8"/>
        <v>1.3638884850755697</v>
      </c>
      <c r="U8" s="8">
        <v>0.1744</v>
      </c>
      <c r="V8" s="4">
        <f t="shared" si="9"/>
        <v>1.9076891979242585</v>
      </c>
      <c r="W8" s="8">
        <v>-0.0059</v>
      </c>
      <c r="X8" s="4">
        <f t="shared" si="10"/>
        <v>1.5163881042379441</v>
      </c>
      <c r="Y8" s="8">
        <v>-0.1451</v>
      </c>
      <c r="Z8" s="4">
        <f t="shared" si="11"/>
        <v>1.1683411983775702</v>
      </c>
      <c r="AA8" s="8">
        <v>0.3559</v>
      </c>
      <c r="AB8" s="4">
        <f t="shared" si="12"/>
        <v>1.4848963739248369</v>
      </c>
      <c r="AC8" s="8">
        <v>0.1647</v>
      </c>
      <c r="AD8" s="4">
        <f t="shared" si="13"/>
        <v>1.7559957124360537</v>
      </c>
      <c r="AE8" s="8">
        <v>0.1255</v>
      </c>
      <c r="AF8" s="4">
        <f t="shared" si="14"/>
        <v>1.9287243731656523</v>
      </c>
      <c r="AG8" s="8">
        <v>0.1031</v>
      </c>
      <c r="AH8" s="4">
        <f t="shared" si="15"/>
        <v>2.0215940342986234</v>
      </c>
    </row>
    <row r="9" spans="1:34" ht="15">
      <c r="A9" s="3">
        <v>0.05</v>
      </c>
      <c r="B9" s="1" t="s">
        <v>8</v>
      </c>
      <c r="C9" s="4">
        <v>5.098829148552512</v>
      </c>
      <c r="D9" s="3">
        <f t="shared" si="0"/>
        <v>0.11471718720550765</v>
      </c>
      <c r="E9" s="8">
        <v>0.1842</v>
      </c>
      <c r="F9" s="4">
        <f t="shared" si="1"/>
        <v>0.05921</v>
      </c>
      <c r="G9" s="8">
        <v>0.1889</v>
      </c>
      <c r="H9" s="4">
        <f t="shared" si="2"/>
        <v>0.0651552867</v>
      </c>
      <c r="I9" s="8">
        <v>-0.0181</v>
      </c>
      <c r="J9" s="4">
        <f t="shared" si="3"/>
        <v>0.061558782939485975</v>
      </c>
      <c r="K9" s="8">
        <v>0.2844</v>
      </c>
      <c r="L9" s="4">
        <f t="shared" si="4"/>
        <v>0.08009559474659747</v>
      </c>
      <c r="M9" s="8">
        <v>0.1653</v>
      </c>
      <c r="N9" s="4">
        <f t="shared" si="5"/>
        <v>0.09609425542642279</v>
      </c>
      <c r="O9" s="8">
        <v>0.2236</v>
      </c>
      <c r="P9" s="4">
        <f t="shared" si="6"/>
        <v>0.12477775570530696</v>
      </c>
      <c r="Q9" s="8">
        <v>-0.0255</v>
      </c>
      <c r="R9" s="4">
        <f t="shared" si="7"/>
        <v>0.12387460429547502</v>
      </c>
      <c r="S9" s="8">
        <v>0.2126</v>
      </c>
      <c r="T9" s="4">
        <f t="shared" si="8"/>
        <v>0.20598470257848253</v>
      </c>
      <c r="U9" s="8">
        <v>-0.0302</v>
      </c>
      <c r="V9" s="4">
        <f t="shared" si="9"/>
        <v>0.22504829020861064</v>
      </c>
      <c r="W9" s="8">
        <v>0.0249</v>
      </c>
      <c r="X9" s="4">
        <f t="shared" si="10"/>
        <v>0.2233385787623362</v>
      </c>
      <c r="Y9" s="8">
        <v>-0.2048</v>
      </c>
      <c r="Z9" s="4">
        <f t="shared" si="11"/>
        <v>0.15525039201741958</v>
      </c>
      <c r="AA9" s="8">
        <v>0.4725</v>
      </c>
      <c r="AB9" s="4">
        <f t="shared" si="12"/>
        <v>0.23036990829542026</v>
      </c>
      <c r="AC9" s="8">
        <v>0.1833</v>
      </c>
      <c r="AD9" s="4">
        <f t="shared" si="13"/>
        <v>0.2548626533534794</v>
      </c>
      <c r="AE9" s="8">
        <v>0.0455</v>
      </c>
      <c r="AF9" s="4">
        <f t="shared" si="14"/>
        <v>0.2559473671567798</v>
      </c>
      <c r="AG9" s="8">
        <v>0.1837</v>
      </c>
      <c r="AH9" s="4">
        <f t="shared" si="15"/>
        <v>0.3099007807088181</v>
      </c>
    </row>
    <row r="10" spans="1:34" ht="15">
      <c r="A10" s="3">
        <v>0.05</v>
      </c>
      <c r="B10" s="1" t="s">
        <v>4</v>
      </c>
      <c r="C10" s="4">
        <v>3.2636251114875083</v>
      </c>
      <c r="D10" s="3">
        <f t="shared" si="0"/>
        <v>0.08204839306997568</v>
      </c>
      <c r="E10" s="8">
        <v>-0.1185</v>
      </c>
      <c r="F10" s="4">
        <f t="shared" si="1"/>
        <v>0.044075</v>
      </c>
      <c r="G10" s="8">
        <v>0.3295</v>
      </c>
      <c r="H10" s="4">
        <f t="shared" si="2"/>
        <v>0.07286058849999998</v>
      </c>
      <c r="I10" s="8">
        <v>0.0806</v>
      </c>
      <c r="J10" s="4">
        <f t="shared" si="3"/>
        <v>0.06774663493676397</v>
      </c>
      <c r="K10" s="8">
        <v>0.1155</v>
      </c>
      <c r="L10" s="4">
        <f t="shared" si="4"/>
        <v>0.06956293673297219</v>
      </c>
      <c r="M10" s="8">
        <v>0.0636</v>
      </c>
      <c r="N10" s="4">
        <f t="shared" si="5"/>
        <v>0.08770775772036667</v>
      </c>
      <c r="O10" s="8">
        <v>0.0206</v>
      </c>
      <c r="P10" s="4">
        <f t="shared" si="6"/>
        <v>0.10407664062833955</v>
      </c>
      <c r="Q10" s="8">
        <v>0.2033</v>
      </c>
      <c r="R10" s="4">
        <f t="shared" si="7"/>
        <v>0.15295875972164708</v>
      </c>
      <c r="S10" s="8">
        <v>0.273</v>
      </c>
      <c r="T10" s="4">
        <f t="shared" si="8"/>
        <v>0.2162448675428074</v>
      </c>
      <c r="U10" s="8">
        <v>-0.1396</v>
      </c>
      <c r="V10" s="4">
        <f t="shared" si="9"/>
        <v>0.19966132078313942</v>
      </c>
      <c r="W10" s="8">
        <v>-0.212</v>
      </c>
      <c r="X10" s="4">
        <f t="shared" si="10"/>
        <v>0.17171509421867592</v>
      </c>
      <c r="Y10" s="8">
        <v>-0.1566</v>
      </c>
      <c r="Z10" s="4">
        <f t="shared" si="11"/>
        <v>0.16466068992390803</v>
      </c>
      <c r="AA10" s="8">
        <v>0.3917</v>
      </c>
      <c r="AB10" s="4">
        <f t="shared" si="12"/>
        <v>0.21772889736824202</v>
      </c>
      <c r="AC10" s="8">
        <v>0.207</v>
      </c>
      <c r="AD10" s="4">
        <f t="shared" si="13"/>
        <v>0.2599672294410967</v>
      </c>
      <c r="AE10" s="8">
        <v>0.1402</v>
      </c>
      <c r="AF10" s="4">
        <f t="shared" si="14"/>
        <v>0.279130739389919</v>
      </c>
      <c r="AG10" s="8">
        <v>0.2686</v>
      </c>
      <c r="AH10" s="4">
        <f t="shared" si="15"/>
        <v>0.3321281831606038</v>
      </c>
    </row>
    <row r="11" spans="1:34" ht="15">
      <c r="A11" s="3">
        <v>0.15</v>
      </c>
      <c r="B11" s="1" t="s">
        <v>5</v>
      </c>
      <c r="C11" s="4">
        <v>3.45</v>
      </c>
      <c r="D11" s="3">
        <f t="shared" si="0"/>
        <v>0.08606196953377158</v>
      </c>
      <c r="E11" s="8">
        <v>0.1744</v>
      </c>
      <c r="F11" s="4">
        <f t="shared" si="1"/>
        <v>0.17615999999999998</v>
      </c>
      <c r="G11" s="8">
        <v>0.1669</v>
      </c>
      <c r="H11" s="4">
        <f t="shared" si="2"/>
        <v>0.19184886209999996</v>
      </c>
      <c r="I11" s="8">
        <v>-0.0103</v>
      </c>
      <c r="J11" s="4">
        <f t="shared" si="3"/>
        <v>0.18614337755945395</v>
      </c>
      <c r="K11" s="8">
        <v>0.2046</v>
      </c>
      <c r="L11" s="4">
        <f t="shared" si="4"/>
        <v>0.2253577236805154</v>
      </c>
      <c r="M11" s="8">
        <v>0.1127</v>
      </c>
      <c r="N11" s="4">
        <f t="shared" si="5"/>
        <v>0.27527008842267386</v>
      </c>
      <c r="O11" s="8">
        <v>0.1327</v>
      </c>
      <c r="P11" s="4">
        <f t="shared" si="6"/>
        <v>0.3465244292760735</v>
      </c>
      <c r="Q11" s="8">
        <v>0.0295</v>
      </c>
      <c r="R11" s="4">
        <f t="shared" si="7"/>
        <v>0.3925979634341452</v>
      </c>
      <c r="S11" s="8">
        <v>0.0251</v>
      </c>
      <c r="T11" s="4">
        <f t="shared" si="8"/>
        <v>0.5224020747481504</v>
      </c>
      <c r="U11" s="8">
        <v>-0.0512</v>
      </c>
      <c r="V11" s="4">
        <f t="shared" si="9"/>
        <v>0.6605253178488237</v>
      </c>
      <c r="W11" s="8">
        <v>0.0448</v>
      </c>
      <c r="X11" s="4">
        <f t="shared" si="10"/>
        <v>0.6830251158870784</v>
      </c>
      <c r="Y11" s="8">
        <v>-0.0189</v>
      </c>
      <c r="Z11" s="4">
        <f t="shared" si="11"/>
        <v>0.5746333989246365</v>
      </c>
      <c r="AA11" s="8">
        <v>0.2815</v>
      </c>
      <c r="AB11" s="4">
        <f t="shared" si="12"/>
        <v>0.601464932048722</v>
      </c>
      <c r="AC11" s="8">
        <v>0.1087</v>
      </c>
      <c r="AD11" s="4">
        <f t="shared" si="13"/>
        <v>0.7163852542204072</v>
      </c>
      <c r="AE11" s="8">
        <v>0.0274</v>
      </c>
      <c r="AF11" s="4">
        <f t="shared" si="14"/>
        <v>0.7545489957442627</v>
      </c>
      <c r="AG11" s="8">
        <v>0.1177</v>
      </c>
      <c r="AH11" s="4">
        <f t="shared" si="15"/>
        <v>0.8778645837583323</v>
      </c>
    </row>
    <row r="12" spans="1:34" ht="15">
      <c r="A12" s="33">
        <v>0</v>
      </c>
      <c r="B12" s="1" t="s">
        <v>6</v>
      </c>
      <c r="C12" s="4">
        <v>2.572652672027509</v>
      </c>
      <c r="D12" s="3">
        <f t="shared" si="0"/>
        <v>0.06502240409190364</v>
      </c>
      <c r="E12" s="8">
        <v>0.074</v>
      </c>
      <c r="F12" s="4">
        <f t="shared" si="1"/>
        <v>0</v>
      </c>
      <c r="G12" s="8">
        <v>0.0975</v>
      </c>
      <c r="H12" s="4">
        <f t="shared" si="2"/>
        <v>0</v>
      </c>
      <c r="I12" s="8">
        <v>-0.0292</v>
      </c>
      <c r="J12" s="4">
        <f t="shared" si="3"/>
        <v>0</v>
      </c>
      <c r="K12" s="8">
        <v>0.1847</v>
      </c>
      <c r="L12" s="4">
        <f t="shared" si="4"/>
        <v>0</v>
      </c>
      <c r="M12" s="8">
        <v>0.0363</v>
      </c>
      <c r="N12" s="4">
        <f t="shared" si="5"/>
        <v>0</v>
      </c>
      <c r="O12" s="8">
        <v>0.0965</v>
      </c>
      <c r="P12" s="4">
        <f t="shared" si="6"/>
        <v>0</v>
      </c>
      <c r="Q12" s="8">
        <v>0.0869</v>
      </c>
      <c r="R12" s="4">
        <f t="shared" si="7"/>
        <v>0</v>
      </c>
      <c r="S12" s="8">
        <v>-0.0082</v>
      </c>
      <c r="T12" s="4">
        <f t="shared" si="8"/>
        <v>0</v>
      </c>
      <c r="U12" s="8">
        <v>0.1163</v>
      </c>
      <c r="V12" s="4">
        <f t="shared" si="9"/>
        <v>0</v>
      </c>
      <c r="W12" s="8">
        <v>0.0844</v>
      </c>
      <c r="X12" s="4">
        <f t="shared" si="10"/>
        <v>0</v>
      </c>
      <c r="Y12" s="8">
        <v>0.1026</v>
      </c>
      <c r="Z12" s="4">
        <f t="shared" si="11"/>
        <v>0</v>
      </c>
      <c r="AA12" s="8">
        <v>0.041</v>
      </c>
      <c r="AB12" s="4">
        <f t="shared" si="12"/>
        <v>0</v>
      </c>
      <c r="AC12" s="8">
        <v>0.0434</v>
      </c>
      <c r="AD12" s="4">
        <f t="shared" si="13"/>
        <v>0</v>
      </c>
      <c r="AE12" s="8">
        <v>0.0243</v>
      </c>
      <c r="AF12" s="4">
        <f t="shared" si="14"/>
        <v>0</v>
      </c>
      <c r="AG12" s="8">
        <v>0.0433</v>
      </c>
      <c r="AH12" s="4">
        <f t="shared" si="15"/>
        <v>0</v>
      </c>
    </row>
    <row r="13" spans="1:34" ht="15">
      <c r="A13" s="19">
        <f>SUM(A6:A12)</f>
        <v>1</v>
      </c>
      <c r="C13" s="4"/>
      <c r="D13" s="3"/>
      <c r="F13" s="4">
        <f>SUM(F6:F12)</f>
        <v>1.0960599999999998</v>
      </c>
      <c r="G13"/>
      <c r="H13" s="4">
        <f>SUM(H6:H12)</f>
        <v>1.2538707187999996</v>
      </c>
      <c r="I13" s="4"/>
      <c r="J13" s="4">
        <f>SUM(J6:J12)</f>
        <v>1.2472063959295776</v>
      </c>
      <c r="K13" s="4"/>
      <c r="L13" s="4">
        <f>SUM(L6:L12)</f>
        <v>1.649262085753416</v>
      </c>
      <c r="M13" s="4"/>
      <c r="N13" s="4">
        <f>SUM(N6:N12)</f>
        <v>2.039518726794818</v>
      </c>
      <c r="O13" s="4"/>
      <c r="P13" s="4">
        <f>SUM(P6:P12)</f>
        <v>2.5423212785115443</v>
      </c>
      <c r="Q13" s="4"/>
      <c r="R13" s="4">
        <f>SUM(R6:R12)</f>
        <v>3.3974056173261173</v>
      </c>
      <c r="S13" s="4"/>
      <c r="T13" s="4">
        <f>SUM(T6:T12)</f>
        <v>4.641127865716862</v>
      </c>
      <c r="U13" s="4"/>
      <c r="V13" s="4">
        <f>SUM(V6:V12)</f>
        <v>4.358251122301419</v>
      </c>
      <c r="W13" s="4"/>
      <c r="X13" s="4">
        <f>SUM(X6:X12)</f>
        <v>3.90468792800351</v>
      </c>
      <c r="Y13" s="4"/>
      <c r="Z13" s="4">
        <f>SUM(Z6:Z12)</f>
        <v>3.128963100786693</v>
      </c>
      <c r="AA13" s="4"/>
      <c r="AB13" s="4">
        <f>SUM(AB6:AB12)</f>
        <v>4.307659145668544</v>
      </c>
      <c r="AC13" s="4"/>
      <c r="AD13" s="4">
        <f>SUM(AD6:AD12)</f>
        <v>4.896171538149781</v>
      </c>
      <c r="AE13" s="4"/>
      <c r="AF13" s="4">
        <f>SUM(AF6:AF12)</f>
        <v>5.23613720890121</v>
      </c>
      <c r="AG13" s="4"/>
      <c r="AH13" s="4">
        <f>SUM(AH6:AH12)</f>
        <v>5.855179530423555</v>
      </c>
    </row>
    <row r="14" spans="1:32" ht="16.5">
      <c r="A14" s="11" t="s">
        <v>22</v>
      </c>
      <c r="B14" s="12" t="s">
        <v>29</v>
      </c>
      <c r="C14" s="12">
        <f>AH13</f>
        <v>5.855179530423555</v>
      </c>
      <c r="D14" s="3">
        <f>RATE(15,,1,-C14)</f>
        <v>0.12504358517322844</v>
      </c>
      <c r="E14" s="1" t="s">
        <v>52</v>
      </c>
      <c r="F14"/>
      <c r="G14"/>
      <c r="H14" s="4" t="s">
        <v>74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5" ht="16.5">
      <c r="B15" s="1" t="s">
        <v>49</v>
      </c>
      <c r="C15" s="15">
        <f>C7*A7+C6*A6+C8*A8+C9*A9+C10*A10+C11*A11+C12*A12</f>
        <v>5.305526433806173</v>
      </c>
      <c r="D15" s="3">
        <f>RATE(15,,1,-C15)</f>
        <v>0.11767421604012179</v>
      </c>
      <c r="E15" s="1" t="s">
        <v>24</v>
      </c>
    </row>
    <row r="16" spans="2:4" ht="16.5">
      <c r="B16" s="1" t="s">
        <v>0</v>
      </c>
      <c r="C16" s="15"/>
      <c r="D16" s="3"/>
    </row>
    <row r="17" ht="15">
      <c r="A17" s="1" t="s">
        <v>75</v>
      </c>
    </row>
    <row r="18" spans="1:34" ht="15">
      <c r="A18" s="3">
        <v>0.25</v>
      </c>
      <c r="B18" s="1" t="s">
        <v>7</v>
      </c>
      <c r="C18" s="4">
        <v>5.488348016056863</v>
      </c>
      <c r="E18" s="8">
        <v>0.0886</v>
      </c>
      <c r="F18" s="4">
        <f aca="true" t="shared" si="16" ref="F18:F24">(1+E18)*$A18</f>
        <v>0.27215</v>
      </c>
      <c r="G18" s="8">
        <v>0.1177</v>
      </c>
      <c r="H18" s="4">
        <f aca="true" t="shared" si="17" ref="H18:H24">F$25*$A18*(1+G18)</f>
        <v>0.3062665654999999</v>
      </c>
      <c r="I18" s="8">
        <v>0.015</v>
      </c>
      <c r="J18" s="4">
        <f aca="true" t="shared" si="18" ref="J18:J24">H$25*$A18*(1+I18)</f>
        <v>0.31816969489549984</v>
      </c>
      <c r="K18" s="8">
        <v>0.4307</v>
      </c>
      <c r="L18" s="4">
        <f aca="true" t="shared" si="19" ref="L18:L24">J$25*$A18*(1+K18)</f>
        <v>0.4460945476641117</v>
      </c>
      <c r="M18" s="8">
        <v>0.4278</v>
      </c>
      <c r="N18" s="4">
        <f aca="true" t="shared" si="20" ref="N18:N24">L$25*$A18*(1+M18)</f>
        <v>0.5887041015096818</v>
      </c>
      <c r="O18" s="8">
        <v>0.2077</v>
      </c>
      <c r="P18" s="4">
        <f aca="true" t="shared" si="21" ref="P18:P24">N$25*$A18*(1+O18)</f>
        <v>0.6157816915875254</v>
      </c>
      <c r="Q18" s="8">
        <v>0.8548</v>
      </c>
      <c r="R18" s="4">
        <f aca="true" t="shared" si="22" ref="R18:R24">P$25*$A18*(1+Q18)</f>
        <v>1.1788743768458032</v>
      </c>
      <c r="S18" s="8">
        <v>1.021</v>
      </c>
      <c r="T18" s="4">
        <f aca="true" t="shared" si="23" ref="T18:T24">R$25*$A18*(1+S18)</f>
        <v>1.7165391881540206</v>
      </c>
      <c r="U18" s="8">
        <v>-0.3691</v>
      </c>
      <c r="V18" s="4">
        <f aca="true" t="shared" si="24" ref="V18:V24">T$25*$A18*(1+U18)</f>
        <v>0.732021892620192</v>
      </c>
      <c r="W18" s="8">
        <v>-0.3262</v>
      </c>
      <c r="X18" s="4">
        <f aca="true" t="shared" si="25" ref="X18:X24">V$25*$A18*(1+W18)</f>
        <v>0.7341474015516739</v>
      </c>
      <c r="Y18" s="8">
        <v>-0.3753</v>
      </c>
      <c r="Z18" s="4">
        <f aca="true" t="shared" si="26" ref="Z18:Z24">X$25*$A18*(1+Y18)</f>
        <v>0.6098146371559482</v>
      </c>
      <c r="AA18" s="8">
        <v>0.4948</v>
      </c>
      <c r="AB18" s="4">
        <f aca="true" t="shared" si="27" ref="AB18:AB24">Z$25*$A18*(1+AA18)</f>
        <v>1.1692935107639872</v>
      </c>
      <c r="AC18" s="8">
        <v>0.1074</v>
      </c>
      <c r="AD18" s="4">
        <f aca="true" t="shared" si="28" ref="AD18:AD24">AB$25*$A18*(1+AC18)</f>
        <v>1.1925754344783364</v>
      </c>
      <c r="AE18" s="8">
        <v>0.019</v>
      </c>
      <c r="AF18" s="4">
        <f aca="true" t="shared" si="29" ref="AF18:AF24">AD$25*$A18*(1+AE18)</f>
        <v>1.2472996993436565</v>
      </c>
      <c r="AG18" s="8">
        <v>0.0728</v>
      </c>
      <c r="AH18" s="4">
        <f aca="true" t="shared" si="30" ref="AH18:AH24">AF$25*$A18*(1+AG18)</f>
        <v>1.4043319994273047</v>
      </c>
    </row>
    <row r="19" spans="1:34" ht="15">
      <c r="A19" s="3">
        <v>0.15</v>
      </c>
      <c r="B19" s="1" t="s">
        <v>9</v>
      </c>
      <c r="C19" s="4">
        <v>4.49555121454441</v>
      </c>
      <c r="E19" s="8">
        <v>0.0743</v>
      </c>
      <c r="F19" s="4">
        <f t="shared" si="16"/>
        <v>0.161145</v>
      </c>
      <c r="G19" s="8">
        <v>0.0992</v>
      </c>
      <c r="H19" s="4">
        <f t="shared" si="17"/>
        <v>0.18071837279999997</v>
      </c>
      <c r="I19" s="8">
        <v>0.0128</v>
      </c>
      <c r="J19" s="4">
        <f t="shared" si="18"/>
        <v>0.19048803960009592</v>
      </c>
      <c r="K19" s="8">
        <v>0.3712</v>
      </c>
      <c r="L19" s="4">
        <f t="shared" si="19"/>
        <v>0.2565254115147955</v>
      </c>
      <c r="M19" s="8">
        <v>0.2268</v>
      </c>
      <c r="N19" s="4">
        <f t="shared" si="20"/>
        <v>0.30349720902034355</v>
      </c>
      <c r="O19" s="8">
        <v>0.331</v>
      </c>
      <c r="P19" s="4">
        <f t="shared" si="21"/>
        <v>0.40718991380458536</v>
      </c>
      <c r="Q19" s="8">
        <v>0.2834</v>
      </c>
      <c r="R19" s="4">
        <f t="shared" si="22"/>
        <v>0.4894222693262573</v>
      </c>
      <c r="S19" s="8">
        <v>0.2089</v>
      </c>
      <c r="T19" s="4">
        <f t="shared" si="23"/>
        <v>0.6160685476178315</v>
      </c>
      <c r="U19" s="8">
        <v>-0.0903</v>
      </c>
      <c r="V19" s="4">
        <f t="shared" si="24"/>
        <v>0.6333051029163943</v>
      </c>
      <c r="W19" s="8">
        <v>-0.1188</v>
      </c>
      <c r="X19" s="4">
        <f t="shared" si="25"/>
        <v>0.5760736333458015</v>
      </c>
      <c r="Y19" s="8">
        <v>-0.221</v>
      </c>
      <c r="Z19" s="4">
        <f t="shared" si="26"/>
        <v>0.45626278438721013</v>
      </c>
      <c r="AA19" s="8">
        <v>0.2867</v>
      </c>
      <c r="AB19" s="4">
        <f t="shared" si="27"/>
        <v>0.6039055232673356</v>
      </c>
      <c r="AC19" s="8">
        <v>0.1087</v>
      </c>
      <c r="AD19" s="4">
        <f t="shared" si="28"/>
        <v>0.7163852542204072</v>
      </c>
      <c r="AE19" s="8">
        <v>0.0491</v>
      </c>
      <c r="AF19" s="4">
        <f t="shared" si="29"/>
        <v>0.7704860341009402</v>
      </c>
      <c r="AG19" s="8">
        <v>0.1578</v>
      </c>
      <c r="AH19" s="4">
        <f t="shared" si="30"/>
        <v>0.9093599490698732</v>
      </c>
    </row>
    <row r="20" spans="1:34" ht="15">
      <c r="A20" s="3">
        <v>0.35</v>
      </c>
      <c r="B20" s="1" t="s">
        <v>10</v>
      </c>
      <c r="C20" s="4">
        <v>6.638525813166557</v>
      </c>
      <c r="E20" s="8">
        <v>0.0952</v>
      </c>
      <c r="F20" s="4">
        <f t="shared" si="16"/>
        <v>0.38331999999999994</v>
      </c>
      <c r="G20" s="8">
        <v>0.1392</v>
      </c>
      <c r="H20" s="4">
        <f t="shared" si="17"/>
        <v>0.4370210431999999</v>
      </c>
      <c r="I20" s="8">
        <v>-0.0359</v>
      </c>
      <c r="J20" s="4">
        <f t="shared" si="18"/>
        <v>0.4230998659982778</v>
      </c>
      <c r="K20" s="8">
        <v>0.3095</v>
      </c>
      <c r="L20" s="4">
        <f t="shared" si="19"/>
        <v>0.5716258714144236</v>
      </c>
      <c r="M20" s="8">
        <v>0.1923</v>
      </c>
      <c r="N20" s="4">
        <f t="shared" si="20"/>
        <v>0.6882453146953291</v>
      </c>
      <c r="O20" s="8">
        <v>0.3224</v>
      </c>
      <c r="P20" s="4">
        <f t="shared" si="21"/>
        <v>0.9439708475097135</v>
      </c>
      <c r="Q20" s="8">
        <v>0.1909</v>
      </c>
      <c r="R20" s="4">
        <f t="shared" si="22"/>
        <v>1.0596776437027893</v>
      </c>
      <c r="S20" s="8">
        <v>0.147</v>
      </c>
      <c r="T20" s="4">
        <f t="shared" si="23"/>
        <v>1.3638884850755697</v>
      </c>
      <c r="U20" s="8">
        <v>0.1744</v>
      </c>
      <c r="V20" s="4">
        <f t="shared" si="24"/>
        <v>1.9076891979242585</v>
      </c>
      <c r="W20" s="8">
        <v>-0.0059</v>
      </c>
      <c r="X20" s="4">
        <f t="shared" si="25"/>
        <v>1.5163881042379441</v>
      </c>
      <c r="Y20" s="8">
        <v>-0.1451</v>
      </c>
      <c r="Z20" s="4">
        <f t="shared" si="26"/>
        <v>1.1683411983775702</v>
      </c>
      <c r="AA20" s="8">
        <v>0.3559</v>
      </c>
      <c r="AB20" s="4">
        <f t="shared" si="27"/>
        <v>1.4848963739248369</v>
      </c>
      <c r="AC20" s="8">
        <v>0.1647</v>
      </c>
      <c r="AD20" s="4">
        <f t="shared" si="28"/>
        <v>1.7559957124360537</v>
      </c>
      <c r="AE20" s="8">
        <v>0.1255</v>
      </c>
      <c r="AF20" s="4">
        <f t="shared" si="29"/>
        <v>1.9287243731656523</v>
      </c>
      <c r="AG20" s="8">
        <v>0.1031</v>
      </c>
      <c r="AH20" s="4">
        <f t="shared" si="30"/>
        <v>2.0215940342986234</v>
      </c>
    </row>
    <row r="21" spans="1:34" ht="15">
      <c r="A21" s="3">
        <v>0.05</v>
      </c>
      <c r="B21" s="1" t="s">
        <v>8</v>
      </c>
      <c r="C21" s="4">
        <v>5.098829148552512</v>
      </c>
      <c r="E21" s="8">
        <v>0.1842</v>
      </c>
      <c r="F21" s="4">
        <f t="shared" si="16"/>
        <v>0.05921</v>
      </c>
      <c r="G21" s="8">
        <v>0.1889</v>
      </c>
      <c r="H21" s="4">
        <f t="shared" si="17"/>
        <v>0.0651552867</v>
      </c>
      <c r="I21" s="8">
        <v>-0.0181</v>
      </c>
      <c r="J21" s="4">
        <f t="shared" si="18"/>
        <v>0.061558782939485975</v>
      </c>
      <c r="K21" s="8">
        <v>0.2844</v>
      </c>
      <c r="L21" s="4">
        <f t="shared" si="19"/>
        <v>0.08009559474659747</v>
      </c>
      <c r="M21" s="8">
        <v>0.1653</v>
      </c>
      <c r="N21" s="4">
        <f t="shared" si="20"/>
        <v>0.09609425542642279</v>
      </c>
      <c r="O21" s="8">
        <v>0.2236</v>
      </c>
      <c r="P21" s="4">
        <f t="shared" si="21"/>
        <v>0.12477775570530696</v>
      </c>
      <c r="Q21" s="8">
        <v>-0.0255</v>
      </c>
      <c r="R21" s="4">
        <f t="shared" si="22"/>
        <v>0.12387460429547502</v>
      </c>
      <c r="S21" s="8">
        <v>0.2126</v>
      </c>
      <c r="T21" s="4">
        <f t="shared" si="23"/>
        <v>0.20598470257848253</v>
      </c>
      <c r="U21" s="8">
        <v>-0.0302</v>
      </c>
      <c r="V21" s="4">
        <f t="shared" si="24"/>
        <v>0.22504829020861064</v>
      </c>
      <c r="W21" s="8">
        <v>0.0249</v>
      </c>
      <c r="X21" s="4">
        <f t="shared" si="25"/>
        <v>0.2233385787623362</v>
      </c>
      <c r="Y21" s="8">
        <v>-0.2048</v>
      </c>
      <c r="Z21" s="4">
        <f t="shared" si="26"/>
        <v>0.15525039201741958</v>
      </c>
      <c r="AA21" s="8">
        <v>0.4725</v>
      </c>
      <c r="AB21" s="4">
        <f t="shared" si="27"/>
        <v>0.23036990829542026</v>
      </c>
      <c r="AC21" s="8">
        <v>0.1833</v>
      </c>
      <c r="AD21" s="4">
        <f t="shared" si="28"/>
        <v>0.2548626533534794</v>
      </c>
      <c r="AE21" s="8">
        <v>0.0455</v>
      </c>
      <c r="AF21" s="4">
        <f t="shared" si="29"/>
        <v>0.2559473671567798</v>
      </c>
      <c r="AG21" s="8">
        <v>0.1837</v>
      </c>
      <c r="AH21" s="4">
        <f t="shared" si="30"/>
        <v>0.3099007807088181</v>
      </c>
    </row>
    <row r="22" spans="1:34" ht="15">
      <c r="A22" s="3">
        <v>0.05</v>
      </c>
      <c r="B22" s="1" t="s">
        <v>4</v>
      </c>
      <c r="C22" s="4">
        <v>3.2636251114875083</v>
      </c>
      <c r="E22" s="8">
        <v>-0.1185</v>
      </c>
      <c r="F22" s="4">
        <f t="shared" si="16"/>
        <v>0.044075</v>
      </c>
      <c r="G22" s="8">
        <v>0.3295</v>
      </c>
      <c r="H22" s="4">
        <f t="shared" si="17"/>
        <v>0.07286058849999998</v>
      </c>
      <c r="I22" s="8">
        <v>0.0806</v>
      </c>
      <c r="J22" s="4">
        <f t="shared" si="18"/>
        <v>0.06774663493676397</v>
      </c>
      <c r="K22" s="8">
        <v>0.1155</v>
      </c>
      <c r="L22" s="4">
        <f t="shared" si="19"/>
        <v>0.06956293673297219</v>
      </c>
      <c r="M22" s="8">
        <v>0.0636</v>
      </c>
      <c r="N22" s="4">
        <f t="shared" si="20"/>
        <v>0.08770775772036667</v>
      </c>
      <c r="O22" s="8">
        <v>0.0206</v>
      </c>
      <c r="P22" s="4">
        <f t="shared" si="21"/>
        <v>0.10407664062833955</v>
      </c>
      <c r="Q22" s="8">
        <v>0.2033</v>
      </c>
      <c r="R22" s="4">
        <f t="shared" si="22"/>
        <v>0.15295875972164708</v>
      </c>
      <c r="S22" s="8">
        <v>0.273</v>
      </c>
      <c r="T22" s="4">
        <f t="shared" si="23"/>
        <v>0.2162448675428074</v>
      </c>
      <c r="U22" s="8">
        <v>-0.1396</v>
      </c>
      <c r="V22" s="4">
        <f t="shared" si="24"/>
        <v>0.19966132078313942</v>
      </c>
      <c r="W22" s="8">
        <v>-0.212</v>
      </c>
      <c r="X22" s="4">
        <f t="shared" si="25"/>
        <v>0.17171509421867592</v>
      </c>
      <c r="Y22" s="8">
        <v>-0.1566</v>
      </c>
      <c r="Z22" s="4">
        <f t="shared" si="26"/>
        <v>0.16466068992390803</v>
      </c>
      <c r="AA22" s="8">
        <v>0.3917</v>
      </c>
      <c r="AB22" s="4">
        <f t="shared" si="27"/>
        <v>0.21772889736824202</v>
      </c>
      <c r="AC22" s="8">
        <v>0.207</v>
      </c>
      <c r="AD22" s="4">
        <f t="shared" si="28"/>
        <v>0.2599672294410967</v>
      </c>
      <c r="AE22" s="8">
        <v>0.1402</v>
      </c>
      <c r="AF22" s="4">
        <f t="shared" si="29"/>
        <v>0.279130739389919</v>
      </c>
      <c r="AG22" s="8">
        <v>0.2686</v>
      </c>
      <c r="AH22" s="4">
        <f t="shared" si="30"/>
        <v>0.3321281831606038</v>
      </c>
    </row>
    <row r="23" spans="1:34" ht="15">
      <c r="A23" s="3">
        <v>0.15</v>
      </c>
      <c r="B23" s="1" t="s">
        <v>5</v>
      </c>
      <c r="C23" s="4">
        <v>3.45</v>
      </c>
      <c r="E23" s="8">
        <v>0.1744</v>
      </c>
      <c r="F23" s="4">
        <f t="shared" si="16"/>
        <v>0.17615999999999998</v>
      </c>
      <c r="G23" s="8">
        <v>0.1669</v>
      </c>
      <c r="H23" s="4">
        <f t="shared" si="17"/>
        <v>0.19184886209999996</v>
      </c>
      <c r="I23" s="8">
        <v>-0.0103</v>
      </c>
      <c r="J23" s="4">
        <f t="shared" si="18"/>
        <v>0.18614337755945395</v>
      </c>
      <c r="K23" s="8">
        <v>0.2046</v>
      </c>
      <c r="L23" s="4">
        <f t="shared" si="19"/>
        <v>0.2253577236805154</v>
      </c>
      <c r="M23" s="8">
        <v>0.1127</v>
      </c>
      <c r="N23" s="4">
        <f t="shared" si="20"/>
        <v>0.27527008842267386</v>
      </c>
      <c r="O23" s="8">
        <v>0.1327</v>
      </c>
      <c r="P23" s="4">
        <f t="shared" si="21"/>
        <v>0.3465244292760735</v>
      </c>
      <c r="Q23" s="8">
        <v>0.0295</v>
      </c>
      <c r="R23" s="4">
        <f t="shared" si="22"/>
        <v>0.3925979634341452</v>
      </c>
      <c r="S23" s="8">
        <v>0.0251</v>
      </c>
      <c r="T23" s="4">
        <f t="shared" si="23"/>
        <v>0.5224020747481504</v>
      </c>
      <c r="U23" s="8">
        <v>-0.0512</v>
      </c>
      <c r="V23" s="4">
        <f t="shared" si="24"/>
        <v>0.6605253178488237</v>
      </c>
      <c r="W23" s="8">
        <v>0.0448</v>
      </c>
      <c r="X23" s="4">
        <f t="shared" si="25"/>
        <v>0.6830251158870784</v>
      </c>
      <c r="Y23" s="8">
        <v>-0.0189</v>
      </c>
      <c r="Z23" s="4">
        <f t="shared" si="26"/>
        <v>0.5746333989246365</v>
      </c>
      <c r="AA23" s="8">
        <v>0.2815</v>
      </c>
      <c r="AB23" s="4">
        <f t="shared" si="27"/>
        <v>0.601464932048722</v>
      </c>
      <c r="AC23" s="8">
        <v>0.1087</v>
      </c>
      <c r="AD23" s="4">
        <f t="shared" si="28"/>
        <v>0.7163852542204072</v>
      </c>
      <c r="AE23" s="8">
        <v>0.0274</v>
      </c>
      <c r="AF23" s="4">
        <f t="shared" si="29"/>
        <v>0.7545489957442627</v>
      </c>
      <c r="AG23" s="8">
        <v>0.1177</v>
      </c>
      <c r="AH23" s="4">
        <f t="shared" si="30"/>
        <v>0.8778645837583323</v>
      </c>
    </row>
    <row r="24" spans="1:34" ht="15">
      <c r="A24" s="33">
        <v>0</v>
      </c>
      <c r="B24" s="1" t="s">
        <v>6</v>
      </c>
      <c r="C24" s="4">
        <v>2.572652672027509</v>
      </c>
      <c r="E24" s="8">
        <v>0.074</v>
      </c>
      <c r="F24" s="4">
        <f t="shared" si="16"/>
        <v>0</v>
      </c>
      <c r="G24" s="8">
        <v>0.0975</v>
      </c>
      <c r="H24" s="4">
        <f t="shared" si="17"/>
        <v>0</v>
      </c>
      <c r="I24" s="8">
        <v>-0.0292</v>
      </c>
      <c r="J24" s="4">
        <f t="shared" si="18"/>
        <v>0</v>
      </c>
      <c r="K24" s="8">
        <v>0.1847</v>
      </c>
      <c r="L24" s="4">
        <f t="shared" si="19"/>
        <v>0</v>
      </c>
      <c r="M24" s="8">
        <v>0.0363</v>
      </c>
      <c r="N24" s="4">
        <f t="shared" si="20"/>
        <v>0</v>
      </c>
      <c r="O24" s="8">
        <v>0.0965</v>
      </c>
      <c r="P24" s="4">
        <f t="shared" si="21"/>
        <v>0</v>
      </c>
      <c r="Q24" s="8">
        <v>0.0869</v>
      </c>
      <c r="R24" s="4">
        <f t="shared" si="22"/>
        <v>0</v>
      </c>
      <c r="S24" s="8">
        <v>-0.0082</v>
      </c>
      <c r="T24" s="4">
        <f t="shared" si="23"/>
        <v>0</v>
      </c>
      <c r="U24" s="8">
        <v>0.1163</v>
      </c>
      <c r="V24" s="4">
        <f t="shared" si="24"/>
        <v>0</v>
      </c>
      <c r="W24" s="8">
        <v>0.0844</v>
      </c>
      <c r="X24" s="4">
        <f t="shared" si="25"/>
        <v>0</v>
      </c>
      <c r="Y24" s="8">
        <v>0.1026</v>
      </c>
      <c r="Z24" s="4">
        <f t="shared" si="26"/>
        <v>0</v>
      </c>
      <c r="AA24" s="8">
        <v>0.041</v>
      </c>
      <c r="AB24" s="4">
        <f t="shared" si="27"/>
        <v>0</v>
      </c>
      <c r="AC24" s="8">
        <v>0.0434</v>
      </c>
      <c r="AD24" s="4">
        <f t="shared" si="28"/>
        <v>0</v>
      </c>
      <c r="AE24" s="8">
        <v>0.0243</v>
      </c>
      <c r="AF24" s="4">
        <f t="shared" si="29"/>
        <v>0</v>
      </c>
      <c r="AG24" s="8">
        <v>0.0433</v>
      </c>
      <c r="AH24" s="4">
        <f t="shared" si="30"/>
        <v>0</v>
      </c>
    </row>
    <row r="25" spans="1:34" ht="15">
      <c r="A25" s="19">
        <f>SUM(A18:A24)</f>
        <v>1</v>
      </c>
      <c r="D25"/>
      <c r="F25" s="4">
        <f>SUM(F18:F24)</f>
        <v>1.0960599999999998</v>
      </c>
      <c r="G25" s="4"/>
      <c r="H25" s="4">
        <f>SUM(H18:H24)</f>
        <v>1.2538707187999996</v>
      </c>
      <c r="I25" s="4"/>
      <c r="J25" s="4">
        <f>SUM(J18:J24)</f>
        <v>1.2472063959295776</v>
      </c>
      <c r="K25" s="4"/>
      <c r="L25" s="4">
        <f>SUM(L18:L24)</f>
        <v>1.649262085753416</v>
      </c>
      <c r="M25" s="4"/>
      <c r="N25" s="4">
        <f>SUM(N18:N24)</f>
        <v>2.039518726794818</v>
      </c>
      <c r="O25" s="4"/>
      <c r="P25" s="4">
        <f>SUM(P18:P24)</f>
        <v>2.5423212785115443</v>
      </c>
      <c r="Q25" s="4"/>
      <c r="R25" s="4">
        <f>SUM(R18:R24)</f>
        <v>3.3974056173261173</v>
      </c>
      <c r="S25" s="4"/>
      <c r="T25" s="4">
        <f>SUM(T18:T24)</f>
        <v>4.641127865716862</v>
      </c>
      <c r="U25" s="4"/>
      <c r="V25" s="4">
        <f>SUM(V18:V24)</f>
        <v>4.358251122301419</v>
      </c>
      <c r="W25" s="4"/>
      <c r="X25" s="4">
        <f>SUM(X18:X24)</f>
        <v>3.90468792800351</v>
      </c>
      <c r="Y25" s="4"/>
      <c r="Z25" s="4">
        <f>SUM(Z18:Z24)</f>
        <v>3.128963100786693</v>
      </c>
      <c r="AA25" s="4"/>
      <c r="AB25" s="4">
        <f>SUM(AB18:AB24)</f>
        <v>4.307659145668544</v>
      </c>
      <c r="AC25" s="4"/>
      <c r="AD25" s="4">
        <f>SUM(AD18:AD24)</f>
        <v>4.896171538149781</v>
      </c>
      <c r="AE25" s="4"/>
      <c r="AF25" s="4">
        <f>SUM(AF18:AF24)</f>
        <v>5.23613720890121</v>
      </c>
      <c r="AG25" s="4"/>
      <c r="AH25" s="4">
        <f>SUM(AH18:AH24)</f>
        <v>5.855179530423555</v>
      </c>
    </row>
    <row r="26" spans="1:32" ht="16.5">
      <c r="A26" s="11" t="s">
        <v>22</v>
      </c>
      <c r="B26" s="2" t="s">
        <v>29</v>
      </c>
      <c r="C26" s="12">
        <f>AH25</f>
        <v>5.855179530423555</v>
      </c>
      <c r="D26" s="3">
        <f>RATE(15,,1,-C26)</f>
        <v>0.12504358517322844</v>
      </c>
      <c r="E26" s="4"/>
      <c r="F26" s="4"/>
      <c r="G26" s="24" t="s">
        <v>50</v>
      </c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3" ht="16.5">
      <c r="A27" s="9"/>
      <c r="B27" s="1" t="s">
        <v>49</v>
      </c>
      <c r="C27" s="12">
        <f>C19*A19+C18*A18+C20*A20+C21*A21+C22*A22+C23*A23+C24*A24</f>
        <v>5.305526433806173</v>
      </c>
      <c r="D27" s="3">
        <f>RATE(15,,1,-C27)</f>
        <v>0.11767421604012179</v>
      </c>
      <c r="E27" s="4"/>
      <c r="F27" s="4"/>
      <c r="G27" s="27" t="s">
        <v>7</v>
      </c>
      <c r="I27" s="9">
        <v>0.15</v>
      </c>
      <c r="J27" s="16">
        <v>0.15</v>
      </c>
      <c r="K27" s="16">
        <v>0.2</v>
      </c>
      <c r="L27" s="3">
        <v>0.2</v>
      </c>
      <c r="M27" s="16">
        <v>0.26</v>
      </c>
      <c r="N27" s="3">
        <v>0.25</v>
      </c>
      <c r="O27" s="16">
        <v>0.33</v>
      </c>
      <c r="P27" s="16">
        <v>0.4</v>
      </c>
      <c r="Q27" s="2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6.5">
      <c r="A28"/>
      <c r="C28" s="12"/>
      <c r="D28" s="3"/>
      <c r="E28" s="4"/>
      <c r="F28" s="4"/>
      <c r="G28" s="27" t="s">
        <v>9</v>
      </c>
      <c r="I28" s="9">
        <v>0.2</v>
      </c>
      <c r="J28" s="16">
        <v>0.45</v>
      </c>
      <c r="K28" s="16">
        <v>0.45</v>
      </c>
      <c r="L28" s="3">
        <v>0.2</v>
      </c>
      <c r="M28" s="16">
        <v>0.26</v>
      </c>
      <c r="N28" s="3">
        <v>0.15</v>
      </c>
      <c r="O28" s="16">
        <v>0.33</v>
      </c>
      <c r="P28" s="16">
        <v>0</v>
      </c>
      <c r="Q28" s="28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">
      <c r="A29"/>
      <c r="D29" s="4"/>
      <c r="E29" s="4"/>
      <c r="F29" s="4"/>
      <c r="G29" s="27" t="s">
        <v>10</v>
      </c>
      <c r="I29" s="9">
        <v>0.15</v>
      </c>
      <c r="J29" s="16">
        <v>0.15</v>
      </c>
      <c r="K29" s="16">
        <v>0.15</v>
      </c>
      <c r="L29" s="3">
        <v>0.25</v>
      </c>
      <c r="M29" s="16">
        <v>0.28</v>
      </c>
      <c r="N29" s="3">
        <v>0.35</v>
      </c>
      <c r="O29" s="16">
        <v>0.34</v>
      </c>
      <c r="P29" s="16">
        <v>0.6</v>
      </c>
      <c r="Q29" s="2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7" ht="15">
      <c r="A30"/>
      <c r="G30" s="27" t="s">
        <v>8</v>
      </c>
      <c r="I30" s="9">
        <v>0.1</v>
      </c>
      <c r="J30" s="16">
        <v>0.1</v>
      </c>
      <c r="K30" s="16">
        <v>0.1</v>
      </c>
      <c r="L30" s="3">
        <v>0.1</v>
      </c>
      <c r="M30" s="16">
        <v>0</v>
      </c>
      <c r="N30" s="3">
        <v>0.05</v>
      </c>
      <c r="O30" s="16">
        <v>0</v>
      </c>
      <c r="P30" s="16">
        <v>0</v>
      </c>
      <c r="Q30" s="30"/>
    </row>
    <row r="31" spans="1:17" ht="15">
      <c r="A31"/>
      <c r="G31" s="27" t="s">
        <v>4</v>
      </c>
      <c r="I31" s="9">
        <v>0.2</v>
      </c>
      <c r="J31" s="16">
        <v>0.1</v>
      </c>
      <c r="K31" s="16">
        <v>0.1</v>
      </c>
      <c r="L31" s="3">
        <v>0.15</v>
      </c>
      <c r="M31" s="16">
        <v>0.1</v>
      </c>
      <c r="N31" s="3">
        <v>0.05</v>
      </c>
      <c r="O31" s="16">
        <v>0</v>
      </c>
      <c r="P31" s="16">
        <v>0</v>
      </c>
      <c r="Q31" s="30"/>
    </row>
    <row r="32" spans="1:17" ht="15">
      <c r="A32" s="2" t="s">
        <v>77</v>
      </c>
      <c r="C32" s="20" t="s">
        <v>70</v>
      </c>
      <c r="G32" s="27" t="s">
        <v>5</v>
      </c>
      <c r="I32" s="9">
        <v>0.1</v>
      </c>
      <c r="J32" s="16">
        <v>0.05</v>
      </c>
      <c r="K32" s="16">
        <v>0</v>
      </c>
      <c r="L32" s="3">
        <v>0.05</v>
      </c>
      <c r="M32" s="16">
        <v>0</v>
      </c>
      <c r="N32" s="3">
        <v>0.15</v>
      </c>
      <c r="O32" s="16">
        <v>0</v>
      </c>
      <c r="P32" s="16">
        <v>0</v>
      </c>
      <c r="Q32" s="30"/>
    </row>
    <row r="33" spans="1:17" ht="15">
      <c r="A33" s="1" t="s">
        <v>9</v>
      </c>
      <c r="B33" s="5"/>
      <c r="C33" s="1" t="s">
        <v>15</v>
      </c>
      <c r="D33" s="1" t="s">
        <v>13</v>
      </c>
      <c r="G33" s="32" t="s">
        <v>6</v>
      </c>
      <c r="H33" s="34"/>
      <c r="I33" s="33">
        <v>0.1</v>
      </c>
      <c r="J33" s="41">
        <v>0</v>
      </c>
      <c r="K33" s="41">
        <v>0</v>
      </c>
      <c r="L33" s="33">
        <v>0.05</v>
      </c>
      <c r="M33" s="41">
        <v>0.1</v>
      </c>
      <c r="N33" s="33">
        <v>0</v>
      </c>
      <c r="O33" s="41">
        <v>0</v>
      </c>
      <c r="P33" s="41">
        <v>0</v>
      </c>
      <c r="Q33" s="35"/>
    </row>
    <row r="34" spans="1:17" ht="15">
      <c r="A34" s="1" t="s">
        <v>7</v>
      </c>
      <c r="C34" s="1" t="s">
        <v>71</v>
      </c>
      <c r="D34" s="1" t="s">
        <v>76</v>
      </c>
      <c r="G34" s="31" t="s">
        <v>72</v>
      </c>
      <c r="I34" s="3">
        <v>0.11057956704742182</v>
      </c>
      <c r="J34" s="3">
        <v>0.115762801245623</v>
      </c>
      <c r="K34" s="3">
        <v>0.118080618508145</v>
      </c>
      <c r="L34" s="3">
        <v>0.118776029855367</v>
      </c>
      <c r="M34" s="3">
        <v>0.122053993146918</v>
      </c>
      <c r="N34" s="3">
        <v>0.125043585173228</v>
      </c>
      <c r="O34" s="3">
        <v>0.128766714527775</v>
      </c>
      <c r="P34" s="3">
        <v>0.139808784027252</v>
      </c>
      <c r="Q34" s="30"/>
    </row>
    <row r="35" spans="1:17" ht="15">
      <c r="A35" s="1" t="s">
        <v>10</v>
      </c>
      <c r="C35" s="1" t="s">
        <v>14</v>
      </c>
      <c r="D35" s="1" t="s">
        <v>18</v>
      </c>
      <c r="G35" s="27" t="s">
        <v>93</v>
      </c>
      <c r="I35" s="9">
        <v>0.105</v>
      </c>
      <c r="J35" s="3">
        <v>0.111</v>
      </c>
      <c r="K35" s="3">
        <v>0.113</v>
      </c>
      <c r="L35" s="3">
        <v>0.112622290131195</v>
      </c>
      <c r="M35" s="3">
        <v>0.115111687058933</v>
      </c>
      <c r="N35" s="3">
        <v>0.117674216040122</v>
      </c>
      <c r="O35" s="3"/>
      <c r="P35" s="3"/>
      <c r="Q35" s="30"/>
    </row>
    <row r="36" spans="1:17" ht="15">
      <c r="A36" s="1" t="s">
        <v>8</v>
      </c>
      <c r="C36" s="6" t="s">
        <v>16</v>
      </c>
      <c r="D36" s="1" t="s">
        <v>17</v>
      </c>
      <c r="G36" s="27" t="s">
        <v>69</v>
      </c>
      <c r="I36" s="9">
        <v>0.108</v>
      </c>
      <c r="J36" s="3">
        <v>0.0987315300271576</v>
      </c>
      <c r="K36" s="3">
        <v>0.100353694634538</v>
      </c>
      <c r="L36" s="3">
        <v>0.105832247591921</v>
      </c>
      <c r="M36" s="3">
        <v>0.107709551300246</v>
      </c>
      <c r="N36" s="3">
        <v>0.111</v>
      </c>
      <c r="O36" s="3">
        <v>0.112077033402364</v>
      </c>
      <c r="P36" s="3">
        <v>0.128477734502059</v>
      </c>
      <c r="Q36" s="30"/>
    </row>
    <row r="37" spans="1:17" ht="15">
      <c r="A37" s="1" t="s">
        <v>4</v>
      </c>
      <c r="D37" s="1" t="s">
        <v>19</v>
      </c>
      <c r="G37" s="32" t="s">
        <v>93</v>
      </c>
      <c r="H37" s="42"/>
      <c r="I37" s="43">
        <v>0.098</v>
      </c>
      <c r="J37" s="42"/>
      <c r="K37" s="44">
        <v>0.093</v>
      </c>
      <c r="L37" s="42"/>
      <c r="M37" s="42"/>
      <c r="N37" s="42"/>
      <c r="O37" s="34"/>
      <c r="P37" s="34"/>
      <c r="Q37" s="35"/>
    </row>
    <row r="38" spans="1:4" ht="15">
      <c r="A38" s="1" t="s">
        <v>5</v>
      </c>
      <c r="D38" s="1" t="s">
        <v>21</v>
      </c>
    </row>
    <row r="39" spans="1:4" ht="15">
      <c r="A39" s="1" t="s">
        <v>6</v>
      </c>
      <c r="D39" s="1" t="s">
        <v>20</v>
      </c>
    </row>
    <row r="41" spans="2:9" ht="15">
      <c r="B41" s="1" t="s">
        <v>32</v>
      </c>
      <c r="I41" s="1" t="s">
        <v>31</v>
      </c>
    </row>
    <row r="42" spans="4:11" ht="15">
      <c r="D42" s="1" t="s">
        <v>36</v>
      </c>
      <c r="E42" s="1" t="s">
        <v>37</v>
      </c>
      <c r="G42" s="1" t="s">
        <v>42</v>
      </c>
      <c r="I42" s="1" t="s">
        <v>45</v>
      </c>
      <c r="K42" s="1" t="s">
        <v>48</v>
      </c>
    </row>
    <row r="43" spans="4:11" ht="15">
      <c r="D43" s="1" t="s">
        <v>38</v>
      </c>
      <c r="E43" s="1" t="s">
        <v>39</v>
      </c>
      <c r="G43" s="1" t="s">
        <v>43</v>
      </c>
      <c r="I43" s="1" t="s">
        <v>44</v>
      </c>
      <c r="K43" s="1" t="s">
        <v>46</v>
      </c>
    </row>
    <row r="44" spans="2:13" ht="15">
      <c r="B44" s="1" t="s">
        <v>33</v>
      </c>
      <c r="D44" s="16">
        <v>0.65</v>
      </c>
      <c r="E44" s="16">
        <v>0.34</v>
      </c>
      <c r="F44" s="16"/>
      <c r="G44" s="16">
        <v>0.4</v>
      </c>
      <c r="H44" s="16"/>
      <c r="I44" s="16">
        <v>0.45</v>
      </c>
      <c r="J44" s="16"/>
      <c r="K44" s="16">
        <v>0.1</v>
      </c>
      <c r="L44" s="16"/>
      <c r="M44" s="16"/>
    </row>
    <row r="45" spans="2:12" ht="15">
      <c r="B45" s="1" t="s">
        <v>40</v>
      </c>
      <c r="D45" s="16"/>
      <c r="E45" s="16">
        <v>0.16</v>
      </c>
      <c r="F45" s="16"/>
      <c r="G45" s="16">
        <v>0.1</v>
      </c>
      <c r="H45" s="16"/>
      <c r="I45" s="16">
        <v>0.15</v>
      </c>
      <c r="J45" s="16"/>
      <c r="K45" s="16">
        <v>0.15</v>
      </c>
      <c r="L45" s="16"/>
    </row>
    <row r="46" spans="2:13" ht="15">
      <c r="B46" s="1" t="s">
        <v>34</v>
      </c>
      <c r="D46" s="16">
        <v>0.15</v>
      </c>
      <c r="E46" s="16">
        <v>0.16</v>
      </c>
      <c r="F46" s="16"/>
      <c r="G46" s="16">
        <v>0.03</v>
      </c>
      <c r="H46" s="16"/>
      <c r="I46" s="16">
        <v>0.05</v>
      </c>
      <c r="J46" s="16"/>
      <c r="K46" s="16">
        <v>0.07</v>
      </c>
      <c r="L46" s="16"/>
      <c r="M46" s="16"/>
    </row>
    <row r="47" spans="2:13" ht="15">
      <c r="B47" s="1" t="s">
        <v>35</v>
      </c>
      <c r="D47" s="16">
        <v>0.2</v>
      </c>
      <c r="E47" s="16">
        <v>0.22</v>
      </c>
      <c r="F47" s="16"/>
      <c r="G47" s="16">
        <v>0.25</v>
      </c>
      <c r="H47" s="16"/>
      <c r="I47" s="16">
        <v>0.15</v>
      </c>
      <c r="J47" s="16"/>
      <c r="K47" s="16">
        <v>0.14</v>
      </c>
      <c r="L47" s="16"/>
      <c r="M47" s="16"/>
    </row>
    <row r="48" spans="2:13" ht="15">
      <c r="B48" s="1" t="s">
        <v>41</v>
      </c>
      <c r="D48" s="16"/>
      <c r="E48" s="16">
        <v>0.12</v>
      </c>
      <c r="F48" s="16"/>
      <c r="G48" s="16">
        <v>0.22</v>
      </c>
      <c r="H48" s="16"/>
      <c r="I48" s="16">
        <v>0.2</v>
      </c>
      <c r="J48" s="16"/>
      <c r="K48" s="16">
        <v>0.46</v>
      </c>
      <c r="L48" s="16"/>
      <c r="M48" s="16"/>
    </row>
    <row r="49" spans="2:13" ht="15">
      <c r="B49" s="1" t="s">
        <v>47</v>
      </c>
      <c r="D49" s="16"/>
      <c r="E49" s="16"/>
      <c r="F49" s="16"/>
      <c r="G49" s="16"/>
      <c r="H49" s="16"/>
      <c r="I49" s="16"/>
      <c r="J49" s="16"/>
      <c r="K49" s="16">
        <v>0.05</v>
      </c>
      <c r="L49" s="16"/>
      <c r="M49" s="16"/>
    </row>
    <row r="50" spans="2:13" ht="15">
      <c r="B50" s="1" t="s">
        <v>51</v>
      </c>
      <c r="D50" s="16"/>
      <c r="E50" s="16"/>
      <c r="F50" s="16"/>
      <c r="G50" s="16"/>
      <c r="H50" s="16"/>
      <c r="I50" s="16"/>
      <c r="J50" s="16"/>
      <c r="K50" s="16">
        <v>0.03</v>
      </c>
      <c r="L50" s="16"/>
      <c r="M50" s="16"/>
    </row>
    <row r="51" spans="4:13" ht="15">
      <c r="D51" s="16">
        <f>SUM(D44:D49)</f>
        <v>1</v>
      </c>
      <c r="E51" s="16">
        <f>SUM(E44:E49)</f>
        <v>1</v>
      </c>
      <c r="F51" s="16"/>
      <c r="G51" s="16">
        <f>SUM(G44:G49)</f>
        <v>1</v>
      </c>
      <c r="H51" s="16"/>
      <c r="I51" s="16">
        <f>SUM(I44:I49)</f>
        <v>1</v>
      </c>
      <c r="J51" s="16"/>
      <c r="K51" s="16">
        <f>SUM(K44:K50)</f>
        <v>1</v>
      </c>
      <c r="L51" s="16"/>
      <c r="M51" s="16"/>
    </row>
    <row r="52" spans="4:10" ht="15">
      <c r="D52" s="16"/>
      <c r="E52" s="16"/>
      <c r="F52" s="16"/>
      <c r="G52" s="16"/>
      <c r="H52" s="16"/>
      <c r="I52" s="16"/>
      <c r="J52" s="16"/>
    </row>
    <row r="53" spans="4:6" ht="15">
      <c r="D53" s="1" t="s">
        <v>84</v>
      </c>
      <c r="E53" s="1" t="s">
        <v>69</v>
      </c>
      <c r="F53" s="1" t="s">
        <v>72</v>
      </c>
    </row>
    <row r="54" spans="2:6" ht="15">
      <c r="B54" s="1" t="s">
        <v>78</v>
      </c>
      <c r="D54" s="3">
        <v>0.062</v>
      </c>
      <c r="E54" s="3">
        <v>0.084</v>
      </c>
      <c r="F54" s="3">
        <v>0.10539848063067934</v>
      </c>
    </row>
    <row r="55" spans="2:9" ht="15">
      <c r="B55" s="1" t="s">
        <v>79</v>
      </c>
      <c r="D55" s="3">
        <v>0.109</v>
      </c>
      <c r="E55" s="3">
        <v>0.135</v>
      </c>
      <c r="F55" s="3">
        <v>0.13450072185862683</v>
      </c>
      <c r="I55" s="4"/>
    </row>
    <row r="56" spans="2:11" ht="15">
      <c r="B56" s="27" t="s">
        <v>7</v>
      </c>
      <c r="D56" s="3">
        <v>0.025</v>
      </c>
      <c r="E56" s="3">
        <v>0.081</v>
      </c>
      <c r="F56" s="3">
        <v>0.12020139580802972</v>
      </c>
      <c r="I56"/>
      <c r="J56"/>
      <c r="K56"/>
    </row>
    <row r="57" spans="2:11" ht="15">
      <c r="B57" s="29" t="s">
        <v>82</v>
      </c>
      <c r="D57" s="3">
        <v>0.077</v>
      </c>
      <c r="E57" s="8">
        <v>0.128</v>
      </c>
      <c r="F57" s="3">
        <v>0.14</v>
      </c>
      <c r="I57"/>
      <c r="J57"/>
      <c r="K57"/>
    </row>
    <row r="58" spans="2:11" ht="15">
      <c r="B58" s="1" t="s">
        <v>80</v>
      </c>
      <c r="D58" s="3">
        <v>0.084</v>
      </c>
      <c r="E58" s="8">
        <v>0.111</v>
      </c>
      <c r="F58" s="3">
        <v>0.125</v>
      </c>
      <c r="I58"/>
      <c r="J58"/>
      <c r="K58"/>
    </row>
    <row r="59" ht="15">
      <c r="B59" s="1" t="s">
        <v>83</v>
      </c>
    </row>
    <row r="60" ht="15">
      <c r="B60" s="1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8">
      <selection activeCell="M27" sqref="M27"/>
    </sheetView>
  </sheetViews>
  <sheetFormatPr defaultColWidth="11.00390625" defaultRowHeight="12.75"/>
  <sheetData>
    <row r="1" ht="16.5">
      <c r="A1" s="15" t="s">
        <v>90</v>
      </c>
    </row>
    <row r="2" spans="3:4" ht="15">
      <c r="C2" s="2" t="s">
        <v>72</v>
      </c>
      <c r="D2" s="2" t="s">
        <v>69</v>
      </c>
    </row>
    <row r="3" spans="1:29" s="7" customFormat="1" ht="15.75" thickBot="1">
      <c r="A3" s="10" t="s">
        <v>11</v>
      </c>
      <c r="B3" s="10"/>
      <c r="C3" s="21"/>
      <c r="D3" s="10" t="s">
        <v>23</v>
      </c>
      <c r="E3" s="13" t="s">
        <v>26</v>
      </c>
      <c r="F3" s="10">
        <v>1997</v>
      </c>
      <c r="G3" s="10"/>
      <c r="H3" s="10">
        <v>1998</v>
      </c>
      <c r="I3" s="10"/>
      <c r="J3" s="10">
        <v>1999</v>
      </c>
      <c r="K3" s="10"/>
      <c r="L3" s="10">
        <v>2000</v>
      </c>
      <c r="M3" s="10"/>
      <c r="N3" s="10">
        <v>2001</v>
      </c>
      <c r="O3" s="10"/>
      <c r="P3" s="10">
        <v>2002</v>
      </c>
      <c r="Q3" s="10"/>
      <c r="R3" s="10">
        <v>2003</v>
      </c>
      <c r="S3" s="10"/>
      <c r="T3" s="10">
        <v>2004</v>
      </c>
      <c r="U3" s="10"/>
      <c r="V3" s="10">
        <v>2005</v>
      </c>
      <c r="W3" s="10"/>
      <c r="X3" s="10">
        <v>2006</v>
      </c>
      <c r="Y3" s="10" t="s">
        <v>12</v>
      </c>
      <c r="Z3" s="2"/>
      <c r="AA3" s="2"/>
      <c r="AB3" s="2"/>
      <c r="AC3" s="2"/>
    </row>
    <row r="4" spans="1:4" s="1" customFormat="1" ht="15">
      <c r="A4" s="1" t="s">
        <v>67</v>
      </c>
      <c r="C4" s="1" t="s">
        <v>72</v>
      </c>
      <c r="D4" s="2" t="s">
        <v>69</v>
      </c>
    </row>
    <row r="5" spans="1:29" ht="15">
      <c r="A5" s="9">
        <v>0.25</v>
      </c>
      <c r="B5" s="1" t="s">
        <v>7</v>
      </c>
      <c r="C5" s="9">
        <v>0.15</v>
      </c>
      <c r="D5" s="4">
        <v>2.1755349480379107</v>
      </c>
      <c r="E5" s="3">
        <f>RATE(10,,1,-D5)</f>
        <v>0.08082804828920453</v>
      </c>
      <c r="F5" s="8">
        <v>0.2077</v>
      </c>
      <c r="G5" s="4">
        <f>(1+F5)*$A5</f>
        <v>0.301925</v>
      </c>
      <c r="H5" s="8">
        <v>0.8548</v>
      </c>
      <c r="I5" s="4">
        <f>G$12*$A5*(1+H5)</f>
        <v>0.578015961</v>
      </c>
      <c r="J5" s="8">
        <v>1.021</v>
      </c>
      <c r="K5" s="4">
        <f>I$12*$A5*(1+J5)</f>
        <v>0.8416393365760498</v>
      </c>
      <c r="L5" s="8">
        <v>-0.3691</v>
      </c>
      <c r="M5" s="4">
        <f>K$12*$A5*(1+L5)</f>
        <v>0.3589189366113802</v>
      </c>
      <c r="N5" s="8">
        <v>-0.3262</v>
      </c>
      <c r="O5" s="4">
        <f>M$12*$A5*(1+N5)</f>
        <v>0.3599610986192879</v>
      </c>
      <c r="P5" s="8">
        <v>-0.3753</v>
      </c>
      <c r="Q5" s="4">
        <f>O$12*$A5*(1+P5)</f>
        <v>0.298999283087876</v>
      </c>
      <c r="R5" s="8">
        <v>0.4948</v>
      </c>
      <c r="S5" s="4">
        <f>Q$12*$A5*(1+R5)</f>
        <v>0.5733183497665533</v>
      </c>
      <c r="T5" s="8">
        <v>0.1074</v>
      </c>
      <c r="U5" s="4">
        <f>S$12*$A5*(1+T5)</f>
        <v>0.5847337505709074</v>
      </c>
      <c r="V5" s="8">
        <v>0.019</v>
      </c>
      <c r="W5" s="4">
        <f>U$12*$A5*(1+V5)</f>
        <v>0.6115657007493308</v>
      </c>
      <c r="X5" s="8">
        <v>0.0728</v>
      </c>
      <c r="Y5" s="4">
        <f>W$12*$A5*(1+X5)</f>
        <v>0.6885604829107235</v>
      </c>
      <c r="Z5" s="1"/>
      <c r="AA5" s="1"/>
      <c r="AB5" s="1"/>
      <c r="AC5" s="1"/>
    </row>
    <row r="6" spans="1:29" ht="15">
      <c r="A6" s="9">
        <v>0.15</v>
      </c>
      <c r="B6" s="1" t="s">
        <v>9</v>
      </c>
      <c r="C6" s="9">
        <v>0.2</v>
      </c>
      <c r="D6" s="4">
        <v>2.2345104478431836</v>
      </c>
      <c r="E6" s="3">
        <f aca="true" t="shared" si="0" ref="E6:E11">RATE(10,,1,-D6)</f>
        <v>0.08372287125393883</v>
      </c>
      <c r="F6" s="8">
        <v>0.331</v>
      </c>
      <c r="G6" s="4">
        <f aca="true" t="shared" si="1" ref="G6:G11">(1+F6)*$A6</f>
        <v>0.19965</v>
      </c>
      <c r="H6" s="8">
        <v>0.2834</v>
      </c>
      <c r="I6" s="4">
        <f aca="true" t="shared" si="2" ref="I6:I11">G$12*$A6*(1+H6)</f>
        <v>0.23996949029999998</v>
      </c>
      <c r="J6" s="8">
        <v>0.2089</v>
      </c>
      <c r="K6" s="4">
        <f aca="true" t="shared" si="3" ref="K6:K11">I$12*$A6*(1+J6)</f>
        <v>0.302065648882767</v>
      </c>
      <c r="L6" s="8">
        <v>-0.0903</v>
      </c>
      <c r="M6" s="4">
        <f aca="true" t="shared" si="4" ref="M6:M11">K$12*$A6*(1+L6)</f>
        <v>0.31051693450820017</v>
      </c>
      <c r="N6" s="8">
        <v>-0.1188</v>
      </c>
      <c r="O6" s="4">
        <f aca="true" t="shared" si="5" ref="O6:O11">M$12*$A6*(1+N6)</f>
        <v>0.28245567239832275</v>
      </c>
      <c r="P6" s="8">
        <v>-0.221</v>
      </c>
      <c r="Q6" s="4">
        <f aca="true" t="shared" si="6" ref="Q6:Q11">O$12*$A6*(1+P6)</f>
        <v>0.22371100514690767</v>
      </c>
      <c r="R6" s="8">
        <v>0.2867</v>
      </c>
      <c r="S6" s="4">
        <f aca="true" t="shared" si="7" ref="S6:S11">Q$12*$A6*(1+R6)</f>
        <v>0.2961019751048798</v>
      </c>
      <c r="T6" s="8">
        <v>0.1087</v>
      </c>
      <c r="U6" s="4">
        <f aca="true" t="shared" si="8" ref="U6:U11">S$12*$A6*(1+T6)</f>
        <v>0.35125210904350646</v>
      </c>
      <c r="V6" s="8">
        <v>0.0491</v>
      </c>
      <c r="W6" s="4">
        <f aca="true" t="shared" si="9" ref="W6:W11">U$12*$A6*(1+V6)</f>
        <v>0.3777783572067456</v>
      </c>
      <c r="X6" s="8">
        <v>0.1578</v>
      </c>
      <c r="Y6" s="4">
        <f aca="true" t="shared" si="10" ref="Y6:Y11">W$12*$A6*(1+X6)</f>
        <v>0.44586986975057913</v>
      </c>
      <c r="Z6" s="1"/>
      <c r="AA6" s="1"/>
      <c r="AB6" s="1"/>
      <c r="AC6" s="1"/>
    </row>
    <row r="7" spans="1:29" ht="15">
      <c r="A7" s="9">
        <v>0.35</v>
      </c>
      <c r="B7" s="1" t="s">
        <v>10</v>
      </c>
      <c r="C7" s="9">
        <v>0.15</v>
      </c>
      <c r="D7" s="4">
        <v>3.5348021241912746</v>
      </c>
      <c r="E7" s="3">
        <f t="shared" si="0"/>
        <v>0.13458362358244932</v>
      </c>
      <c r="F7" s="8">
        <v>0.3224</v>
      </c>
      <c r="G7" s="4">
        <f t="shared" si="1"/>
        <v>0.46284</v>
      </c>
      <c r="H7" s="8">
        <v>0.1909</v>
      </c>
      <c r="I7" s="4">
        <f t="shared" si="2"/>
        <v>0.51957240195</v>
      </c>
      <c r="J7" s="8">
        <v>0.147</v>
      </c>
      <c r="K7" s="4">
        <f t="shared" si="3"/>
        <v>0.6687305525352899</v>
      </c>
      <c r="L7" s="8">
        <v>0.1744</v>
      </c>
      <c r="M7" s="4">
        <f t="shared" si="4"/>
        <v>0.9353624327452317</v>
      </c>
      <c r="N7" s="8">
        <v>-0.0059</v>
      </c>
      <c r="O7" s="4">
        <f t="shared" si="5"/>
        <v>0.7435029079732972</v>
      </c>
      <c r="P7" s="8">
        <v>-0.1451</v>
      </c>
      <c r="Q7" s="4">
        <f t="shared" si="6"/>
        <v>0.5728514198119982</v>
      </c>
      <c r="R7" s="8">
        <v>0.3559</v>
      </c>
      <c r="S7" s="4">
        <f t="shared" si="7"/>
        <v>0.7280621425126151</v>
      </c>
      <c r="T7" s="8">
        <v>0.1647</v>
      </c>
      <c r="U7" s="4">
        <f t="shared" si="8"/>
        <v>0.8609853341212844</v>
      </c>
      <c r="V7" s="8">
        <v>0.1255</v>
      </c>
      <c r="W7" s="4">
        <f t="shared" si="9"/>
        <v>0.9456762263696964</v>
      </c>
      <c r="X7" s="8">
        <v>0.1031</v>
      </c>
      <c r="Y7" s="4">
        <f t="shared" si="10"/>
        <v>0.991211312619637</v>
      </c>
      <c r="Z7" s="1"/>
      <c r="AA7" s="1"/>
      <c r="AB7" s="1"/>
      <c r="AC7" s="1"/>
    </row>
    <row r="8" spans="1:29" ht="15">
      <c r="A8" s="9">
        <v>0.05</v>
      </c>
      <c r="B8" s="1" t="s">
        <v>8</v>
      </c>
      <c r="C8" s="9">
        <v>0.1</v>
      </c>
      <c r="D8" s="4">
        <v>2.4643067845472206</v>
      </c>
      <c r="E8" s="3">
        <f t="shared" si="0"/>
        <v>0.09438335055707708</v>
      </c>
      <c r="F8" s="8">
        <v>0.2236</v>
      </c>
      <c r="G8" s="4">
        <f t="shared" si="1"/>
        <v>0.061180000000000005</v>
      </c>
      <c r="H8" s="8">
        <v>-0.0255</v>
      </c>
      <c r="I8" s="4">
        <f t="shared" si="2"/>
        <v>0.060737174250000005</v>
      </c>
      <c r="J8" s="8">
        <v>0.2126</v>
      </c>
      <c r="K8" s="4">
        <f t="shared" si="3"/>
        <v>0.100996720389126</v>
      </c>
      <c r="L8" s="8">
        <v>-0.0302</v>
      </c>
      <c r="M8" s="4">
        <f t="shared" si="4"/>
        <v>0.11034382143785593</v>
      </c>
      <c r="N8" s="8">
        <v>0.0249</v>
      </c>
      <c r="O8" s="4">
        <f t="shared" si="5"/>
        <v>0.10950552982336248</v>
      </c>
      <c r="P8" s="8">
        <v>-0.2048</v>
      </c>
      <c r="Q8" s="4">
        <f t="shared" si="6"/>
        <v>0.0761210916956872</v>
      </c>
      <c r="R8" s="8">
        <v>0.4725</v>
      </c>
      <c r="S8" s="4">
        <f t="shared" si="7"/>
        <v>0.11295307332502671</v>
      </c>
      <c r="T8" s="8">
        <v>0.1833</v>
      </c>
      <c r="U8" s="4">
        <f t="shared" si="8"/>
        <v>0.12496215406367253</v>
      </c>
      <c r="V8" s="8">
        <v>0.0455</v>
      </c>
      <c r="W8" s="4">
        <f t="shared" si="9"/>
        <v>0.12549400198889607</v>
      </c>
      <c r="X8" s="8">
        <v>0.1837</v>
      </c>
      <c r="Y8" s="4">
        <f t="shared" si="10"/>
        <v>0.15194799470943762</v>
      </c>
      <c r="Z8" s="1"/>
      <c r="AA8" s="1"/>
      <c r="AB8" s="1"/>
      <c r="AC8" s="1"/>
    </row>
    <row r="9" spans="1:29" ht="15">
      <c r="A9" s="9">
        <v>0.05</v>
      </c>
      <c r="B9" s="1" t="s">
        <v>4</v>
      </c>
      <c r="C9" s="9">
        <v>0.2</v>
      </c>
      <c r="D9" s="4">
        <v>2.1720846241213594</v>
      </c>
      <c r="E9" s="3">
        <f t="shared" si="0"/>
        <v>0.08065651020281782</v>
      </c>
      <c r="F9" s="8">
        <v>0.0206</v>
      </c>
      <c r="G9" s="4">
        <f t="shared" si="1"/>
        <v>0.05103</v>
      </c>
      <c r="H9" s="8">
        <v>0.2033</v>
      </c>
      <c r="I9" s="4">
        <f t="shared" si="2"/>
        <v>0.07499747745</v>
      </c>
      <c r="J9" s="8">
        <v>0.273</v>
      </c>
      <c r="K9" s="4">
        <f t="shared" si="3"/>
        <v>0.10602739984772999</v>
      </c>
      <c r="L9" s="8">
        <v>-0.1396</v>
      </c>
      <c r="M9" s="4">
        <f t="shared" si="4"/>
        <v>0.0978962919830184</v>
      </c>
      <c r="N9" s="8">
        <v>-0.212</v>
      </c>
      <c r="O9" s="4">
        <f t="shared" si="5"/>
        <v>0.08419392867675836</v>
      </c>
      <c r="P9" s="8">
        <v>-0.1566</v>
      </c>
      <c r="Q9" s="4">
        <f t="shared" si="6"/>
        <v>0.08073507134826784</v>
      </c>
      <c r="R9" s="8">
        <v>0.3917</v>
      </c>
      <c r="S9" s="4">
        <f t="shared" si="7"/>
        <v>0.10675503711133424</v>
      </c>
      <c r="T9" s="8">
        <v>0.207</v>
      </c>
      <c r="U9" s="4">
        <f t="shared" si="8"/>
        <v>0.12746498770798</v>
      </c>
      <c r="V9" s="8">
        <v>0.1402</v>
      </c>
      <c r="W9" s="4">
        <f t="shared" si="9"/>
        <v>0.13686108184384438</v>
      </c>
      <c r="X9" s="8">
        <v>0.2686</v>
      </c>
      <c r="Y9" s="4">
        <f t="shared" si="10"/>
        <v>0.16284635134611183</v>
      </c>
      <c r="Z9" s="1"/>
      <c r="AA9" s="1"/>
      <c r="AB9" s="1"/>
      <c r="AC9" s="1"/>
    </row>
    <row r="10" spans="1:29" ht="15">
      <c r="A10" s="9">
        <v>0.15</v>
      </c>
      <c r="B10" s="1" t="s">
        <v>5</v>
      </c>
      <c r="C10" s="9">
        <v>0.1</v>
      </c>
      <c r="D10" s="4">
        <v>1.8968197852741733</v>
      </c>
      <c r="E10" s="3">
        <f t="shared" si="0"/>
        <v>0.06611144857357884</v>
      </c>
      <c r="F10" s="8">
        <v>0.1327</v>
      </c>
      <c r="G10" s="4">
        <f t="shared" si="1"/>
        <v>0.169905</v>
      </c>
      <c r="H10" s="8">
        <v>0.0295</v>
      </c>
      <c r="I10" s="4">
        <f t="shared" si="2"/>
        <v>0.19249539525</v>
      </c>
      <c r="J10" s="8">
        <v>0.0251</v>
      </c>
      <c r="K10" s="4">
        <f t="shared" si="3"/>
        <v>0.25613987647425296</v>
      </c>
      <c r="L10" s="8">
        <v>-0.0512</v>
      </c>
      <c r="M10" s="4">
        <f t="shared" si="4"/>
        <v>0.32386332577924626</v>
      </c>
      <c r="N10" s="8">
        <v>0.0448</v>
      </c>
      <c r="O10" s="4">
        <f t="shared" si="5"/>
        <v>0.3348952411731362</v>
      </c>
      <c r="P10" s="8">
        <v>-0.0189</v>
      </c>
      <c r="Q10" s="4">
        <f t="shared" si="6"/>
        <v>0.2817495085361118</v>
      </c>
      <c r="R10" s="8">
        <v>0.2815</v>
      </c>
      <c r="S10" s="4">
        <f t="shared" si="7"/>
        <v>0.29490532454877083</v>
      </c>
      <c r="T10" s="8">
        <v>0.1087</v>
      </c>
      <c r="U10" s="4">
        <f t="shared" si="8"/>
        <v>0.35125210904350646</v>
      </c>
      <c r="V10" s="8">
        <v>0.0274</v>
      </c>
      <c r="W10" s="4">
        <f t="shared" si="9"/>
        <v>0.3699642400097326</v>
      </c>
      <c r="X10" s="8">
        <v>0.1177</v>
      </c>
      <c r="Y10" s="4">
        <f t="shared" si="10"/>
        <v>0.43042732200744716</v>
      </c>
      <c r="Z10" s="1"/>
      <c r="AA10" s="1"/>
      <c r="AB10" s="1"/>
      <c r="AC10" s="1"/>
    </row>
    <row r="11" spans="1:29" ht="15">
      <c r="A11" s="9">
        <v>0</v>
      </c>
      <c r="B11" s="1" t="s">
        <v>6</v>
      </c>
      <c r="C11" s="9">
        <v>0.1</v>
      </c>
      <c r="D11" s="4">
        <v>1.831254447741667</v>
      </c>
      <c r="E11" s="3">
        <f t="shared" si="0"/>
        <v>0.06236772745687618</v>
      </c>
      <c r="F11" s="8">
        <v>0.0965</v>
      </c>
      <c r="G11" s="4">
        <f t="shared" si="1"/>
        <v>0</v>
      </c>
      <c r="H11" s="8">
        <v>0.0869</v>
      </c>
      <c r="I11" s="4">
        <f t="shared" si="2"/>
        <v>0</v>
      </c>
      <c r="J11" s="8">
        <v>-0.0082</v>
      </c>
      <c r="K11" s="4">
        <f t="shared" si="3"/>
        <v>0</v>
      </c>
      <c r="L11" s="8">
        <v>0.1163</v>
      </c>
      <c r="M11" s="4">
        <f t="shared" si="4"/>
        <v>0</v>
      </c>
      <c r="N11" s="8">
        <v>0.0844</v>
      </c>
      <c r="O11" s="4">
        <f t="shared" si="5"/>
        <v>0</v>
      </c>
      <c r="P11" s="8">
        <v>0.1026</v>
      </c>
      <c r="Q11" s="4">
        <f t="shared" si="6"/>
        <v>0</v>
      </c>
      <c r="R11" s="8">
        <v>0.041</v>
      </c>
      <c r="S11" s="4">
        <f t="shared" si="7"/>
        <v>0</v>
      </c>
      <c r="T11" s="8">
        <v>0.0434</v>
      </c>
      <c r="U11" s="4">
        <f t="shared" si="8"/>
        <v>0</v>
      </c>
      <c r="V11" s="8">
        <v>0.0243</v>
      </c>
      <c r="W11" s="4">
        <f t="shared" si="9"/>
        <v>0</v>
      </c>
      <c r="X11" s="8">
        <v>0.0433</v>
      </c>
      <c r="Y11" s="4">
        <f t="shared" si="10"/>
        <v>0</v>
      </c>
      <c r="Z11" s="1"/>
      <c r="AA11" s="1"/>
      <c r="AB11" s="1"/>
      <c r="AC11" s="1"/>
    </row>
    <row r="12" spans="1:25" s="1" customFormat="1" ht="15">
      <c r="A12" s="22">
        <f>SUM(A5:A11)</f>
        <v>1</v>
      </c>
      <c r="D12"/>
      <c r="E12"/>
      <c r="F12" s="4"/>
      <c r="G12" s="4">
        <f>SUM(G5:G11)</f>
        <v>1.24653</v>
      </c>
      <c r="H12" s="4"/>
      <c r="I12" s="4">
        <f>SUM(I5:I11)</f>
        <v>1.6657879001999998</v>
      </c>
      <c r="J12" s="4"/>
      <c r="K12" s="4">
        <f>SUM(K5:K11)</f>
        <v>2.275599534705216</v>
      </c>
      <c r="L12" s="4"/>
      <c r="M12" s="4">
        <f>SUM(M5:M11)</f>
        <v>2.1369017430649326</v>
      </c>
      <c r="N12" s="4"/>
      <c r="O12" s="4">
        <f>SUM(O5:O11)</f>
        <v>1.914514378664165</v>
      </c>
      <c r="P12" s="4"/>
      <c r="Q12" s="4">
        <f>SUM(Q5:Q11)</f>
        <v>1.5341673796268482</v>
      </c>
      <c r="R12" s="4"/>
      <c r="S12" s="4">
        <f>SUM(S5:S11)</f>
        <v>2.11209590236918</v>
      </c>
      <c r="T12" s="4"/>
      <c r="U12" s="4">
        <f>SUM(U5:U11)</f>
        <v>2.400650444550857</v>
      </c>
      <c r="V12" s="4"/>
      <c r="W12" s="4">
        <f>SUM(W5:W11)</f>
        <v>2.5673396081682456</v>
      </c>
      <c r="X12" s="4"/>
      <c r="Y12" s="4">
        <f>SUM(Y5:Y11)</f>
        <v>2.8708633333439364</v>
      </c>
    </row>
    <row r="13" spans="1:32" s="1" customFormat="1" ht="16.5">
      <c r="A13" s="11" t="s">
        <v>22</v>
      </c>
      <c r="B13" s="2" t="s">
        <v>29</v>
      </c>
      <c r="D13" s="12">
        <f>Y12</f>
        <v>2.8708633333439364</v>
      </c>
      <c r="E13" s="3">
        <f>RATE(10,,1,-D13)</f>
        <v>0.11122307686308822</v>
      </c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" customFormat="1" ht="16.5">
      <c r="A14" s="9"/>
      <c r="B14" s="1" t="s">
        <v>49</v>
      </c>
      <c r="D14" s="12">
        <f>D6*A6+D5*A5+D7*A7+D8*A8+D9*A9+D10*A10+D11*A11</f>
        <v>2.632583585877456</v>
      </c>
      <c r="E14" s="3">
        <f>RATE(10,,1,-D14)</f>
        <v>0.10163624673031134</v>
      </c>
      <c r="F14" s="4"/>
      <c r="G14"/>
      <c r="H14"/>
      <c r="I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ht="15">
      <c r="F15" s="4" t="s">
        <v>50</v>
      </c>
    </row>
    <row r="16" spans="1:6" ht="15">
      <c r="A16" s="16">
        <v>0.26</v>
      </c>
      <c r="F16" t="s">
        <v>73</v>
      </c>
    </row>
    <row r="17" spans="1:13" ht="15">
      <c r="A17" s="16">
        <v>0.26</v>
      </c>
      <c r="D17" s="1" t="s">
        <v>7</v>
      </c>
      <c r="F17" s="3">
        <v>0.2</v>
      </c>
      <c r="G17" s="16">
        <v>0.15</v>
      </c>
      <c r="H17" s="16">
        <v>0.2</v>
      </c>
      <c r="I17" s="3">
        <v>0.2</v>
      </c>
      <c r="J17" s="16">
        <v>0.33</v>
      </c>
      <c r="K17" s="16">
        <v>0.26</v>
      </c>
      <c r="L17" s="16">
        <v>0.1</v>
      </c>
      <c r="M17" s="9">
        <v>0.25</v>
      </c>
    </row>
    <row r="18" spans="1:13" ht="15">
      <c r="A18" s="16">
        <v>0.28</v>
      </c>
      <c r="D18" s="1" t="s">
        <v>9</v>
      </c>
      <c r="F18" s="3">
        <v>0.25</v>
      </c>
      <c r="G18" s="16">
        <v>0.45</v>
      </c>
      <c r="H18" s="16">
        <v>0.45</v>
      </c>
      <c r="I18" s="3">
        <v>0.2</v>
      </c>
      <c r="J18" s="16">
        <v>0.33</v>
      </c>
      <c r="K18" s="16">
        <v>0.26</v>
      </c>
      <c r="L18" s="16">
        <v>0</v>
      </c>
      <c r="M18" s="9">
        <v>0.15</v>
      </c>
    </row>
    <row r="19" spans="1:13" ht="15">
      <c r="A19" s="16">
        <v>0</v>
      </c>
      <c r="D19" s="1" t="s">
        <v>10</v>
      </c>
      <c r="F19" s="3">
        <v>0.1</v>
      </c>
      <c r="G19" s="16">
        <v>0.15</v>
      </c>
      <c r="H19" s="16">
        <v>0.15</v>
      </c>
      <c r="I19" s="3">
        <v>0.25</v>
      </c>
      <c r="J19" s="16">
        <v>0.34</v>
      </c>
      <c r="K19" s="16">
        <v>0.28</v>
      </c>
      <c r="L19" s="16">
        <v>0.9</v>
      </c>
      <c r="M19" s="9">
        <v>0.35</v>
      </c>
    </row>
    <row r="20" spans="1:13" ht="15">
      <c r="A20" s="16">
        <v>0.1</v>
      </c>
      <c r="D20" s="1" t="s">
        <v>8</v>
      </c>
      <c r="F20" s="3">
        <v>0.1</v>
      </c>
      <c r="G20" s="16">
        <v>0.1</v>
      </c>
      <c r="H20" s="16">
        <v>0.1</v>
      </c>
      <c r="I20" s="3">
        <v>0.1</v>
      </c>
      <c r="J20" s="16">
        <v>0</v>
      </c>
      <c r="K20" s="16">
        <v>0</v>
      </c>
      <c r="L20" s="16">
        <v>0</v>
      </c>
      <c r="M20" s="9">
        <v>0.05</v>
      </c>
    </row>
    <row r="21" spans="1:13" ht="15">
      <c r="A21" s="16">
        <v>0</v>
      </c>
      <c r="D21" s="1" t="s">
        <v>4</v>
      </c>
      <c r="F21" s="3">
        <v>0.15</v>
      </c>
      <c r="G21" s="16">
        <v>0.1</v>
      </c>
      <c r="H21" s="16">
        <v>0.1</v>
      </c>
      <c r="I21" s="3">
        <v>0.15</v>
      </c>
      <c r="J21" s="16">
        <v>0</v>
      </c>
      <c r="K21" s="16">
        <v>0.1</v>
      </c>
      <c r="L21" s="16">
        <v>0</v>
      </c>
      <c r="M21" s="9">
        <v>0.05</v>
      </c>
    </row>
    <row r="22" spans="1:13" ht="15">
      <c r="A22" s="16">
        <v>0.1</v>
      </c>
      <c r="D22" s="1" t="s">
        <v>5</v>
      </c>
      <c r="F22" s="3">
        <v>0.1</v>
      </c>
      <c r="G22" s="16">
        <v>0.05</v>
      </c>
      <c r="H22" s="16">
        <v>0</v>
      </c>
      <c r="I22" s="3">
        <v>0.05</v>
      </c>
      <c r="J22" s="16">
        <v>0</v>
      </c>
      <c r="K22" s="16">
        <v>0</v>
      </c>
      <c r="L22" s="16">
        <v>0</v>
      </c>
      <c r="M22" s="9">
        <v>0.15</v>
      </c>
    </row>
    <row r="23" spans="3:13" ht="15">
      <c r="C23" s="23"/>
      <c r="D23" s="1" t="s">
        <v>6</v>
      </c>
      <c r="F23" s="3">
        <v>0.1</v>
      </c>
      <c r="G23" s="16">
        <v>0</v>
      </c>
      <c r="H23" s="16">
        <v>0</v>
      </c>
      <c r="I23" s="3">
        <v>0.05</v>
      </c>
      <c r="J23" s="16">
        <v>0</v>
      </c>
      <c r="K23" s="16">
        <v>0.1</v>
      </c>
      <c r="L23" s="16">
        <v>0</v>
      </c>
      <c r="M23" s="9">
        <v>0</v>
      </c>
    </row>
    <row r="24" spans="6:13" s="17" customFormat="1" ht="16.5">
      <c r="F24" s="12">
        <v>2.52168130490717</v>
      </c>
      <c r="G24" s="4">
        <v>2.563987333446956</v>
      </c>
      <c r="H24" s="4">
        <v>2.6020944722439445</v>
      </c>
      <c r="I24" s="4">
        <v>2.734591780772034</v>
      </c>
      <c r="J24" s="4">
        <v>2.893001893948722</v>
      </c>
      <c r="K24" s="4">
        <v>2.7813715280374773</v>
      </c>
      <c r="L24" s="4">
        <v>3.55</v>
      </c>
      <c r="M24" s="4">
        <v>2.8708633333439364</v>
      </c>
    </row>
    <row r="25" spans="5:13" ht="15">
      <c r="E25" t="s">
        <v>29</v>
      </c>
      <c r="F25" s="3">
        <f>RATE(10,,1,-F24)</f>
        <v>0.09690500946490826</v>
      </c>
      <c r="G25" s="3">
        <f>RATE(10,,1,-G24)</f>
        <v>0.09873153002715764</v>
      </c>
      <c r="H25" s="3">
        <f aca="true" t="shared" si="11" ref="H25:M25">RATE(10,,1,-H24)</f>
        <v>0.10035369463453837</v>
      </c>
      <c r="I25" s="3">
        <f t="shared" si="11"/>
        <v>0.10583224759192128</v>
      </c>
      <c r="J25" s="3">
        <f t="shared" si="11"/>
        <v>0.11207703340236416</v>
      </c>
      <c r="K25" s="3">
        <f t="shared" si="11"/>
        <v>0.10770955130024629</v>
      </c>
      <c r="L25" s="3">
        <f t="shared" si="11"/>
        <v>0.1350704963727387</v>
      </c>
      <c r="M25" s="3">
        <f t="shared" si="11"/>
        <v>0.11122307686308822</v>
      </c>
    </row>
    <row r="26" spans="1:13" ht="16.5">
      <c r="A26" s="15" t="s">
        <v>91</v>
      </c>
      <c r="F26" s="3">
        <v>0.086</v>
      </c>
      <c r="I26" s="3">
        <v>0.09699999999999999</v>
      </c>
      <c r="L26" s="16">
        <v>0.13</v>
      </c>
      <c r="M26" s="3">
        <v>0.102</v>
      </c>
    </row>
    <row r="27" spans="3:6" ht="15">
      <c r="C27" s="1" t="s">
        <v>72</v>
      </c>
      <c r="D27" s="1" t="s">
        <v>69</v>
      </c>
      <c r="F27" s="36" t="s">
        <v>84</v>
      </c>
    </row>
    <row r="28" spans="1:16" ht="15.75" thickBot="1">
      <c r="A28" s="10" t="s">
        <v>11</v>
      </c>
      <c r="B28" s="10"/>
      <c r="C28" s="21"/>
      <c r="D28" s="10" t="s">
        <v>23</v>
      </c>
      <c r="E28" s="13"/>
      <c r="F28" s="38"/>
      <c r="G28" s="10">
        <v>2002</v>
      </c>
      <c r="H28" s="10"/>
      <c r="I28" s="10">
        <v>2003</v>
      </c>
      <c r="J28" s="10"/>
      <c r="K28" s="10">
        <v>2004</v>
      </c>
      <c r="L28" s="10"/>
      <c r="M28" s="10">
        <v>2005</v>
      </c>
      <c r="N28" s="10"/>
      <c r="O28" s="10">
        <v>2006</v>
      </c>
      <c r="P28" s="10" t="s">
        <v>12</v>
      </c>
    </row>
    <row r="29" spans="1:16" ht="15">
      <c r="A29" s="45" t="s">
        <v>67</v>
      </c>
      <c r="B29" s="45"/>
      <c r="C29" s="1" t="s">
        <v>72</v>
      </c>
      <c r="D29" s="1" t="s">
        <v>69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9">
        <v>0</v>
      </c>
      <c r="B30" s="1" t="s">
        <v>85</v>
      </c>
      <c r="C30" s="3">
        <v>0.12020139580803</v>
      </c>
      <c r="D30" s="3">
        <v>0.0808280482892045</v>
      </c>
      <c r="E30" s="4">
        <v>1.13</v>
      </c>
      <c r="F30" s="3">
        <v>0.025</v>
      </c>
      <c r="G30" s="8">
        <v>-0.3753</v>
      </c>
      <c r="H30" s="4">
        <f>(1+G30)*$A30</f>
        <v>0</v>
      </c>
      <c r="I30" s="8">
        <v>0.4948</v>
      </c>
      <c r="J30" s="4">
        <f>H$37*$A30*(1+I30)</f>
        <v>0</v>
      </c>
      <c r="K30" s="8">
        <v>0.1074</v>
      </c>
      <c r="L30" s="4">
        <f>J$37*$A30*(1+K30)</f>
        <v>0</v>
      </c>
      <c r="M30" s="8">
        <v>0.019</v>
      </c>
      <c r="N30" s="4">
        <f>L$37*$A30*(1+M30)</f>
        <v>0</v>
      </c>
      <c r="O30" s="8">
        <v>0.0728</v>
      </c>
      <c r="P30" s="4">
        <f>N$37*$A30*(1+O30)</f>
        <v>0</v>
      </c>
    </row>
    <row r="31" spans="1:16" ht="15">
      <c r="A31" s="9">
        <v>0.2</v>
      </c>
      <c r="B31" s="1" t="s">
        <v>78</v>
      </c>
      <c r="C31" s="3">
        <v>0.105398480630679</v>
      </c>
      <c r="D31" s="3">
        <v>0.0837228712539388</v>
      </c>
      <c r="E31" s="4">
        <v>1.35</v>
      </c>
      <c r="F31" s="3">
        <v>0.062</v>
      </c>
      <c r="G31" s="8">
        <v>-0.221</v>
      </c>
      <c r="H31" s="4">
        <f aca="true" t="shared" si="12" ref="H31:H36">(1+G31)*$A31</f>
        <v>0.15580000000000002</v>
      </c>
      <c r="I31" s="8">
        <v>0.2867</v>
      </c>
      <c r="J31" s="4">
        <f aca="true" t="shared" si="13" ref="J31:J36">H$37*$A31*(1+I31)</f>
        <v>0.2155286835</v>
      </c>
      <c r="K31" s="8">
        <v>0.1087</v>
      </c>
      <c r="L31" s="4">
        <f aca="true" t="shared" si="14" ref="L31:L36">J$37*$A31*(1+K31)</f>
        <v>0.25384896030721504</v>
      </c>
      <c r="M31" s="8">
        <v>0.0491</v>
      </c>
      <c r="N31" s="4">
        <f aca="true" t="shared" si="15" ref="N31:N36">L$37*$A31*(1+M31)</f>
        <v>0.27916259786441255</v>
      </c>
      <c r="O31" s="8">
        <v>0.1578</v>
      </c>
      <c r="P31" s="4">
        <f aca="true" t="shared" si="16" ref="P31:P36">N$37*$A31*(1+O31)</f>
        <v>0.33522524177601104</v>
      </c>
    </row>
    <row r="32" spans="1:16" ht="15">
      <c r="A32" s="9">
        <v>0.25</v>
      </c>
      <c r="B32" s="1" t="s">
        <v>79</v>
      </c>
      <c r="C32" s="3">
        <v>0.134500721858627</v>
      </c>
      <c r="D32" s="3">
        <v>0.134583623582449</v>
      </c>
      <c r="E32" s="4">
        <v>1.68</v>
      </c>
      <c r="F32" s="3">
        <v>0.109</v>
      </c>
      <c r="G32" s="8">
        <v>-0.1451</v>
      </c>
      <c r="H32" s="4">
        <f t="shared" si="12"/>
        <v>0.213725</v>
      </c>
      <c r="I32" s="8">
        <v>0.3559</v>
      </c>
      <c r="J32" s="4">
        <f t="shared" si="13"/>
        <v>0.283900036875</v>
      </c>
      <c r="K32" s="8">
        <v>0.1647</v>
      </c>
      <c r="L32" s="4">
        <f t="shared" si="14"/>
        <v>0.3333384640455188</v>
      </c>
      <c r="M32" s="8">
        <v>0.1255</v>
      </c>
      <c r="N32" s="4">
        <f t="shared" si="15"/>
        <v>0.37436553223762786</v>
      </c>
      <c r="O32" s="8">
        <v>0.1031</v>
      </c>
      <c r="P32" s="4">
        <f t="shared" si="16"/>
        <v>0.3992345009966291</v>
      </c>
    </row>
    <row r="33" spans="1:16" ht="15">
      <c r="A33" s="9">
        <v>0.2</v>
      </c>
      <c r="B33" s="1" t="s">
        <v>86</v>
      </c>
      <c r="C33" s="3">
        <v>0.114717187205508</v>
      </c>
      <c r="D33" s="3">
        <v>0.0943833505570771</v>
      </c>
      <c r="E33" s="4">
        <v>1.71</v>
      </c>
      <c r="F33" s="3">
        <f>RATE(5,,1,-E33)</f>
        <v>0.11326670876469841</v>
      </c>
      <c r="G33" s="8">
        <v>-0.2048</v>
      </c>
      <c r="H33" s="4">
        <f t="shared" si="12"/>
        <v>0.15904000000000001</v>
      </c>
      <c r="I33" s="8">
        <v>0.4725</v>
      </c>
      <c r="J33" s="4">
        <f t="shared" si="13"/>
        <v>0.24665111250000002</v>
      </c>
      <c r="K33" s="8">
        <v>0.1833</v>
      </c>
      <c r="L33" s="4">
        <f t="shared" si="14"/>
        <v>0.27092944415218506</v>
      </c>
      <c r="M33" s="8">
        <v>0.0455</v>
      </c>
      <c r="N33" s="4">
        <f t="shared" si="15"/>
        <v>0.2782046478574429</v>
      </c>
      <c r="O33" s="8">
        <v>0.1837</v>
      </c>
      <c r="P33" s="4">
        <f t="shared" si="16"/>
        <v>0.34272423448805</v>
      </c>
    </row>
    <row r="34" spans="1:16" ht="15">
      <c r="A34" s="9">
        <v>0.25</v>
      </c>
      <c r="B34" s="1" t="s">
        <v>87</v>
      </c>
      <c r="C34" s="3">
        <v>0.0820483930699757</v>
      </c>
      <c r="D34" s="3">
        <v>0.0806565102028178</v>
      </c>
      <c r="E34" s="4">
        <v>2.05</v>
      </c>
      <c r="F34" s="3">
        <f>RATE(5,,1,-E34)</f>
        <v>0.15438525858217259</v>
      </c>
      <c r="G34" s="8">
        <v>-0.1566</v>
      </c>
      <c r="H34" s="4">
        <f t="shared" si="12"/>
        <v>0.21085</v>
      </c>
      <c r="I34" s="8">
        <v>0.3917</v>
      </c>
      <c r="J34" s="4">
        <f t="shared" si="13"/>
        <v>0.29139588562499996</v>
      </c>
      <c r="K34" s="8">
        <v>0.207</v>
      </c>
      <c r="L34" s="4">
        <f t="shared" si="14"/>
        <v>0.34544477213268754</v>
      </c>
      <c r="M34" s="8">
        <v>0.1402</v>
      </c>
      <c r="N34" s="4">
        <f t="shared" si="15"/>
        <v>0.37925506873153564</v>
      </c>
      <c r="O34" s="8">
        <v>0.2686</v>
      </c>
      <c r="P34" s="4">
        <f t="shared" si="16"/>
        <v>0.45913234336354247</v>
      </c>
    </row>
    <row r="35" spans="1:16" ht="15">
      <c r="A35" s="9">
        <v>0.1</v>
      </c>
      <c r="B35" s="1" t="s">
        <v>88</v>
      </c>
      <c r="C35" s="3">
        <v>0.0860619695337716</v>
      </c>
      <c r="D35" s="3">
        <v>0.0661114485735788</v>
      </c>
      <c r="E35" s="4">
        <v>1.6</v>
      </c>
      <c r="F35" s="3">
        <f>RATE(5,,1,-E35)</f>
        <v>0.09856054330611978</v>
      </c>
      <c r="G35" s="8">
        <v>-0.0189</v>
      </c>
      <c r="H35" s="4">
        <f t="shared" si="12"/>
        <v>0.09811</v>
      </c>
      <c r="I35" s="8">
        <v>0.2815</v>
      </c>
      <c r="J35" s="4">
        <f t="shared" si="13"/>
        <v>0.10732882875</v>
      </c>
      <c r="K35" s="8">
        <v>0.1087</v>
      </c>
      <c r="L35" s="4">
        <f t="shared" si="14"/>
        <v>0.12692448015360752</v>
      </c>
      <c r="M35" s="8">
        <v>0.0274</v>
      </c>
      <c r="N35" s="4">
        <f t="shared" si="15"/>
        <v>0.13669414405008937</v>
      </c>
      <c r="O35" s="8">
        <v>0.1177</v>
      </c>
      <c r="P35" s="4">
        <f t="shared" si="16"/>
        <v>0.1618074161051337</v>
      </c>
    </row>
    <row r="36" spans="1:16" ht="15">
      <c r="A36" s="9">
        <v>0</v>
      </c>
      <c r="B36" s="1" t="s">
        <v>61</v>
      </c>
      <c r="C36" s="3">
        <v>0.0650224040919036</v>
      </c>
      <c r="D36" s="3">
        <v>0.0623677274568762</v>
      </c>
      <c r="E36" s="4">
        <v>1.28</v>
      </c>
      <c r="F36" s="3">
        <f>RATE(5,,1,-E36)</f>
        <v>0.05061112176151781</v>
      </c>
      <c r="G36" s="8">
        <v>0.1026</v>
      </c>
      <c r="H36" s="4">
        <f t="shared" si="12"/>
        <v>0</v>
      </c>
      <c r="I36" s="8">
        <v>0.041</v>
      </c>
      <c r="J36" s="4">
        <f t="shared" si="13"/>
        <v>0</v>
      </c>
      <c r="K36" s="8">
        <v>0.0434</v>
      </c>
      <c r="L36" s="4">
        <f t="shared" si="14"/>
        <v>0</v>
      </c>
      <c r="M36" s="8">
        <v>0.0243</v>
      </c>
      <c r="N36" s="4">
        <f t="shared" si="15"/>
        <v>0</v>
      </c>
      <c r="O36" s="8">
        <v>0.0433</v>
      </c>
      <c r="P36" s="4">
        <f t="shared" si="16"/>
        <v>0</v>
      </c>
    </row>
    <row r="37" spans="1:16" ht="15">
      <c r="A37" s="4">
        <v>1.6981237367293665</v>
      </c>
      <c r="B37" s="1"/>
      <c r="C37" s="1"/>
      <c r="G37" s="4"/>
      <c r="H37" s="4">
        <f>SUM(H30:H36)</f>
        <v>0.837525</v>
      </c>
      <c r="I37" s="4"/>
      <c r="J37" s="4">
        <f>SUM(J30:J36)</f>
        <v>1.1448045472500001</v>
      </c>
      <c r="K37" s="4"/>
      <c r="L37" s="4">
        <f>SUM(L30:L36)</f>
        <v>1.3304861207912142</v>
      </c>
      <c r="M37" s="4"/>
      <c r="N37" s="4">
        <f>SUM(N30:N36)</f>
        <v>1.4476819907411083</v>
      </c>
      <c r="O37" s="4"/>
      <c r="P37" s="4">
        <f>SUM(P30:P36)</f>
        <v>1.6981237367293665</v>
      </c>
    </row>
    <row r="38" spans="1:16" ht="16.5">
      <c r="A38" s="37" t="s">
        <v>22</v>
      </c>
      <c r="B38" s="2" t="s">
        <v>29</v>
      </c>
      <c r="C38" s="1"/>
      <c r="E38" s="12">
        <f>P37</f>
        <v>1.6981237367293665</v>
      </c>
      <c r="F38" s="3">
        <f>RATE(5,,1,-E38)</f>
        <v>0.11171602660288914</v>
      </c>
      <c r="G38" s="1"/>
      <c r="H38" s="4"/>
      <c r="I38" s="4"/>
      <c r="J38" s="4"/>
      <c r="K38" s="4"/>
      <c r="L38" s="4"/>
      <c r="M38" s="4"/>
      <c r="N38" s="4"/>
      <c r="O38" s="4"/>
      <c r="P38" s="4"/>
    </row>
    <row r="39" spans="1:16" ht="16.5">
      <c r="A39" s="3"/>
      <c r="B39" s="1" t="s">
        <v>49</v>
      </c>
      <c r="C39" s="1"/>
      <c r="E39" s="12">
        <f>A30*E30+A31*E31+A32*E32+A33*E33+A34*E34+A35*E35+A36*E36</f>
        <v>1.7045</v>
      </c>
      <c r="F39" s="3">
        <f>RATE(5,,1,-E39)</f>
        <v>0.11254964915813445</v>
      </c>
      <c r="J39" s="4"/>
      <c r="K39" s="4"/>
      <c r="L39" s="4"/>
      <c r="M39" s="4"/>
      <c r="N39" s="4"/>
      <c r="O39" s="4"/>
      <c r="P39" s="4"/>
    </row>
    <row r="40" ht="12.75">
      <c r="F40" t="s">
        <v>50</v>
      </c>
    </row>
    <row r="41" spans="4:12" ht="15">
      <c r="D41" s="1" t="s">
        <v>85</v>
      </c>
      <c r="F41" s="9">
        <f aca="true" t="shared" si="17" ref="F41:F47">1/7</f>
        <v>0.14285714285714285</v>
      </c>
      <c r="G41" s="9">
        <v>0.1</v>
      </c>
      <c r="H41" s="9">
        <v>0.1</v>
      </c>
      <c r="I41" s="9">
        <v>0</v>
      </c>
      <c r="J41" s="9">
        <v>0</v>
      </c>
      <c r="K41" s="9">
        <v>0</v>
      </c>
      <c r="L41" s="9">
        <v>0.4</v>
      </c>
    </row>
    <row r="42" spans="4:12" ht="15">
      <c r="D42" s="1" t="s">
        <v>78</v>
      </c>
      <c r="F42" s="9">
        <f t="shared" si="17"/>
        <v>0.14285714285714285</v>
      </c>
      <c r="G42" s="9">
        <v>0.15</v>
      </c>
      <c r="H42" s="9">
        <v>0.25</v>
      </c>
      <c r="I42" s="9">
        <v>0.2</v>
      </c>
      <c r="J42" s="9">
        <v>0.2</v>
      </c>
      <c r="K42" s="9">
        <v>0</v>
      </c>
      <c r="L42" s="9">
        <v>0</v>
      </c>
    </row>
    <row r="43" spans="4:12" ht="15">
      <c r="D43" s="1" t="s">
        <v>79</v>
      </c>
      <c r="F43" s="9">
        <f t="shared" si="17"/>
        <v>0.14285714285714285</v>
      </c>
      <c r="G43" s="9">
        <v>0.15</v>
      </c>
      <c r="H43" s="9">
        <v>0.15</v>
      </c>
      <c r="I43" s="9">
        <v>0.2</v>
      </c>
      <c r="J43" s="9">
        <v>0.25</v>
      </c>
      <c r="K43" s="9">
        <v>0.333</v>
      </c>
      <c r="L43" s="9">
        <v>0.6</v>
      </c>
    </row>
    <row r="44" spans="4:12" ht="15">
      <c r="D44" s="1" t="s">
        <v>89</v>
      </c>
      <c r="F44" s="9">
        <f t="shared" si="17"/>
        <v>0.14285714285714285</v>
      </c>
      <c r="G44" s="9">
        <v>0.15</v>
      </c>
      <c r="H44" s="9">
        <v>0.15</v>
      </c>
      <c r="I44" s="9">
        <v>0.2</v>
      </c>
      <c r="J44" s="9">
        <v>0.2</v>
      </c>
      <c r="K44" s="9">
        <v>0.333</v>
      </c>
      <c r="L44" s="9">
        <v>0</v>
      </c>
    </row>
    <row r="45" spans="4:12" ht="15">
      <c r="D45" s="1" t="s">
        <v>87</v>
      </c>
      <c r="F45" s="9">
        <f t="shared" si="17"/>
        <v>0.14285714285714285</v>
      </c>
      <c r="G45" s="9">
        <v>0.2</v>
      </c>
      <c r="H45" s="9">
        <v>0.25</v>
      </c>
      <c r="I45" s="9">
        <v>0.25</v>
      </c>
      <c r="J45" s="9">
        <v>0.25</v>
      </c>
      <c r="K45" s="9">
        <v>0.334</v>
      </c>
      <c r="L45" s="9">
        <v>0</v>
      </c>
    </row>
    <row r="46" spans="4:12" ht="15">
      <c r="D46" s="1" t="s">
        <v>88</v>
      </c>
      <c r="F46" s="9">
        <f t="shared" si="17"/>
        <v>0.14285714285714285</v>
      </c>
      <c r="G46" s="9">
        <v>0.15</v>
      </c>
      <c r="H46" s="9">
        <v>0.1</v>
      </c>
      <c r="I46" s="9">
        <v>0.15</v>
      </c>
      <c r="J46" s="9">
        <v>0.1</v>
      </c>
      <c r="K46" s="9">
        <v>0</v>
      </c>
      <c r="L46" s="9">
        <v>0</v>
      </c>
    </row>
    <row r="47" spans="4:12" ht="15">
      <c r="D47" s="1" t="s">
        <v>61</v>
      </c>
      <c r="F47" s="9">
        <f t="shared" si="17"/>
        <v>0.14285714285714285</v>
      </c>
      <c r="G47" s="9">
        <v>0.1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6:12" s="17" customFormat="1" ht="15">
      <c r="F48" s="4">
        <v>1.55</v>
      </c>
      <c r="G48" s="4">
        <v>1.605572346827526</v>
      </c>
      <c r="H48" s="4">
        <v>1.6200905772924572</v>
      </c>
      <c r="I48" s="4">
        <v>1.6955319006043996</v>
      </c>
      <c r="J48" s="4">
        <v>1.6981237367293665</v>
      </c>
      <c r="K48" s="4">
        <v>1.8125670693485125</v>
      </c>
      <c r="L48" s="4">
        <v>1.4523731793859613</v>
      </c>
    </row>
    <row r="49" spans="5:12" ht="15">
      <c r="E49" t="s">
        <v>29</v>
      </c>
      <c r="F49" s="3">
        <f aca="true" t="shared" si="18" ref="F49:L49">RATE(5,,1,-F48)</f>
        <v>0.09160706958928927</v>
      </c>
      <c r="G49" s="3">
        <f t="shared" si="18"/>
        <v>0.09932467458995888</v>
      </c>
      <c r="H49" s="3">
        <f t="shared" si="18"/>
        <v>0.10130562956184358</v>
      </c>
      <c r="I49" s="3">
        <f t="shared" si="18"/>
        <v>0.11137645811967734</v>
      </c>
      <c r="J49" s="3">
        <f t="shared" si="18"/>
        <v>0.11171602660288914</v>
      </c>
      <c r="K49" s="3">
        <f t="shared" si="18"/>
        <v>0.12631227459308322</v>
      </c>
      <c r="L49" s="3">
        <f t="shared" si="18"/>
        <v>0.07749594408521204</v>
      </c>
    </row>
    <row r="50" spans="5:12" ht="15">
      <c r="E50" t="s">
        <v>1</v>
      </c>
      <c r="F50" s="3">
        <v>0.091</v>
      </c>
      <c r="G50" s="3">
        <v>0.099</v>
      </c>
      <c r="I50" s="3">
        <v>0.11199999999999999</v>
      </c>
      <c r="J50" s="3">
        <v>0.113</v>
      </c>
      <c r="K50" s="3">
        <v>0.126</v>
      </c>
      <c r="L50" s="3">
        <v>0.079</v>
      </c>
    </row>
  </sheetData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1"/>
  <sheetViews>
    <sheetView workbookViewId="0" topLeftCell="A2">
      <selection activeCell="A3" sqref="A3"/>
    </sheetView>
  </sheetViews>
  <sheetFormatPr defaultColWidth="11.00390625" defaultRowHeight="12.75"/>
  <sheetData>
    <row r="3" spans="1:29" ht="12.75">
      <c r="A3">
        <v>1992</v>
      </c>
      <c r="C3">
        <v>1993</v>
      </c>
      <c r="E3">
        <v>1994</v>
      </c>
      <c r="G3">
        <v>1995</v>
      </c>
      <c r="I3">
        <v>1996</v>
      </c>
      <c r="K3">
        <v>1997</v>
      </c>
      <c r="M3">
        <v>1998</v>
      </c>
      <c r="O3">
        <v>1999</v>
      </c>
      <c r="Q3">
        <v>2000</v>
      </c>
      <c r="S3">
        <v>2001</v>
      </c>
      <c r="U3">
        <v>2002</v>
      </c>
      <c r="W3">
        <v>2003</v>
      </c>
      <c r="Y3">
        <v>2004</v>
      </c>
      <c r="AA3">
        <v>2005</v>
      </c>
      <c r="AC3">
        <v>2006</v>
      </c>
    </row>
    <row r="4" spans="1:30" ht="12.75">
      <c r="A4" t="s">
        <v>8</v>
      </c>
      <c r="B4" s="14">
        <v>0.1842</v>
      </c>
      <c r="C4" t="s">
        <v>64</v>
      </c>
      <c r="D4" s="14">
        <v>0.3295</v>
      </c>
      <c r="E4" t="s">
        <v>64</v>
      </c>
      <c r="F4" s="14">
        <v>0.0806</v>
      </c>
      <c r="G4" t="s">
        <v>60</v>
      </c>
      <c r="H4" s="14">
        <v>0.4307</v>
      </c>
      <c r="I4" t="s">
        <v>60</v>
      </c>
      <c r="J4" s="14">
        <v>0.4278</v>
      </c>
      <c r="K4" t="s">
        <v>57</v>
      </c>
      <c r="L4" s="14">
        <v>0.331</v>
      </c>
      <c r="M4" t="s">
        <v>60</v>
      </c>
      <c r="N4" s="14">
        <v>0.8548</v>
      </c>
      <c r="O4" t="s">
        <v>60</v>
      </c>
      <c r="P4" s="14">
        <v>1.021</v>
      </c>
      <c r="Q4" t="s">
        <v>55</v>
      </c>
      <c r="R4" s="14">
        <v>0.1744</v>
      </c>
      <c r="S4" t="s">
        <v>62</v>
      </c>
      <c r="T4" s="14">
        <v>0.0844</v>
      </c>
      <c r="U4" t="s">
        <v>62</v>
      </c>
      <c r="V4" s="14">
        <v>0.1026</v>
      </c>
      <c r="W4" t="s">
        <v>60</v>
      </c>
      <c r="X4" s="14">
        <v>0.4948</v>
      </c>
      <c r="Y4" t="s">
        <v>64</v>
      </c>
      <c r="Z4" s="14">
        <v>0.207</v>
      </c>
      <c r="AA4" t="s">
        <v>64</v>
      </c>
      <c r="AB4" s="14">
        <v>0.1402</v>
      </c>
      <c r="AC4" t="s">
        <v>64</v>
      </c>
      <c r="AD4" s="14">
        <v>0.2686</v>
      </c>
    </row>
    <row r="5" spans="1:30" ht="12.75">
      <c r="A5" t="s">
        <v>5</v>
      </c>
      <c r="B5" s="14">
        <v>0.1744</v>
      </c>
      <c r="C5" t="s">
        <v>58</v>
      </c>
      <c r="D5" s="14">
        <v>0.1889</v>
      </c>
      <c r="E5" t="s">
        <v>7</v>
      </c>
      <c r="F5" s="14">
        <v>0.015</v>
      </c>
      <c r="G5" t="s">
        <v>9</v>
      </c>
      <c r="H5" s="14">
        <v>0.3712</v>
      </c>
      <c r="I5" t="s">
        <v>9</v>
      </c>
      <c r="J5" s="14">
        <v>0.2268</v>
      </c>
      <c r="K5" t="s">
        <v>10</v>
      </c>
      <c r="L5" s="14">
        <v>0.3224</v>
      </c>
      <c r="M5" t="s">
        <v>9</v>
      </c>
      <c r="N5" s="14">
        <v>0.2834</v>
      </c>
      <c r="O5" t="s">
        <v>4</v>
      </c>
      <c r="P5" s="14">
        <v>0.273</v>
      </c>
      <c r="Q5" t="s">
        <v>6</v>
      </c>
      <c r="R5" s="14">
        <v>0.1163</v>
      </c>
      <c r="S5" t="s">
        <v>5</v>
      </c>
      <c r="T5" s="14">
        <v>0.0448</v>
      </c>
      <c r="U5" t="s">
        <v>5</v>
      </c>
      <c r="V5" s="14">
        <v>-0.0189</v>
      </c>
      <c r="W5" t="s">
        <v>58</v>
      </c>
      <c r="X5" s="14">
        <v>0.4725</v>
      </c>
      <c r="Y5" t="s">
        <v>58</v>
      </c>
      <c r="Z5" s="14">
        <v>0.1833</v>
      </c>
      <c r="AA5" t="s">
        <v>10</v>
      </c>
      <c r="AB5" s="14">
        <v>0.1255</v>
      </c>
      <c r="AC5" t="s">
        <v>58</v>
      </c>
      <c r="AD5" s="14">
        <v>0.1837</v>
      </c>
    </row>
    <row r="6" spans="1:30" ht="12.75">
      <c r="A6" t="s">
        <v>10</v>
      </c>
      <c r="B6" s="14">
        <v>0.0952</v>
      </c>
      <c r="C6" t="s">
        <v>5</v>
      </c>
      <c r="D6" s="14">
        <v>0.1669</v>
      </c>
      <c r="E6" t="s">
        <v>9</v>
      </c>
      <c r="F6" s="14">
        <v>0.0128</v>
      </c>
      <c r="G6" s="14" t="s">
        <v>53</v>
      </c>
      <c r="H6" s="14">
        <v>0.3264</v>
      </c>
      <c r="I6" s="14" t="s">
        <v>53</v>
      </c>
      <c r="J6" s="14">
        <v>0.2232</v>
      </c>
      <c r="K6" t="s">
        <v>58</v>
      </c>
      <c r="L6" s="14">
        <v>0.2236</v>
      </c>
      <c r="M6" s="14" t="s">
        <v>53</v>
      </c>
      <c r="N6" s="14">
        <v>0.2061</v>
      </c>
      <c r="O6" s="14" t="s">
        <v>53</v>
      </c>
      <c r="P6" s="14">
        <v>0.2285</v>
      </c>
      <c r="Q6" t="s">
        <v>59</v>
      </c>
      <c r="R6" s="14">
        <v>-0.0302</v>
      </c>
      <c r="S6" t="s">
        <v>58</v>
      </c>
      <c r="T6" s="14">
        <v>0.0249</v>
      </c>
      <c r="U6" t="s">
        <v>54</v>
      </c>
      <c r="V6" s="14">
        <v>-0.1451</v>
      </c>
      <c r="W6" t="s">
        <v>4</v>
      </c>
      <c r="X6" s="14">
        <v>0.3917</v>
      </c>
      <c r="Y6" t="s">
        <v>10</v>
      </c>
      <c r="Z6" s="14">
        <v>0.1647</v>
      </c>
      <c r="AA6" t="s">
        <v>9</v>
      </c>
      <c r="AB6" s="14">
        <v>0.0491</v>
      </c>
      <c r="AC6" s="14" t="s">
        <v>53</v>
      </c>
      <c r="AD6" s="14">
        <v>0.163</v>
      </c>
    </row>
    <row r="7" spans="1:30" ht="12.75">
      <c r="A7" t="s">
        <v>7</v>
      </c>
      <c r="B7" s="14">
        <v>0.0886</v>
      </c>
      <c r="C7" t="s">
        <v>10</v>
      </c>
      <c r="D7" s="14">
        <v>0.1392</v>
      </c>
      <c r="E7" t="s">
        <v>63</v>
      </c>
      <c r="F7" s="14">
        <v>-0.0103</v>
      </c>
      <c r="G7" t="s">
        <v>10</v>
      </c>
      <c r="H7" s="14">
        <v>0.3095</v>
      </c>
      <c r="I7" t="s">
        <v>10</v>
      </c>
      <c r="J7" s="14">
        <v>0.1923</v>
      </c>
      <c r="K7" t="s">
        <v>7</v>
      </c>
      <c r="L7" s="14">
        <v>0.2077</v>
      </c>
      <c r="M7" t="s">
        <v>4</v>
      </c>
      <c r="N7" s="14">
        <v>0.2033</v>
      </c>
      <c r="O7" t="s">
        <v>58</v>
      </c>
      <c r="P7" s="14">
        <v>0.2126</v>
      </c>
      <c r="Q7" t="s">
        <v>63</v>
      </c>
      <c r="R7" s="14">
        <v>-0.0512</v>
      </c>
      <c r="S7" t="s">
        <v>54</v>
      </c>
      <c r="T7" s="14">
        <v>-0.0059</v>
      </c>
      <c r="U7" t="s">
        <v>65</v>
      </c>
      <c r="V7" s="14">
        <v>-0.1566</v>
      </c>
      <c r="W7" t="s">
        <v>10</v>
      </c>
      <c r="X7" s="14">
        <v>0.3559</v>
      </c>
      <c r="Y7" t="s">
        <v>5</v>
      </c>
      <c r="Z7" s="14">
        <v>0.1087</v>
      </c>
      <c r="AA7" t="s">
        <v>58</v>
      </c>
      <c r="AB7" s="14">
        <v>0.0455</v>
      </c>
      <c r="AC7" t="s">
        <v>9</v>
      </c>
      <c r="AD7" s="14">
        <v>0.1578</v>
      </c>
    </row>
    <row r="8" spans="1:30" ht="12.75">
      <c r="A8" t="s">
        <v>9</v>
      </c>
      <c r="B8" s="14">
        <v>0.0743</v>
      </c>
      <c r="C8" s="14" t="s">
        <v>53</v>
      </c>
      <c r="D8" s="14">
        <v>0.13419999999999999</v>
      </c>
      <c r="E8" t="s">
        <v>59</v>
      </c>
      <c r="F8" s="14">
        <v>-0.0181</v>
      </c>
      <c r="G8" t="s">
        <v>58</v>
      </c>
      <c r="H8" s="14">
        <v>0.2844</v>
      </c>
      <c r="I8" t="s">
        <v>58</v>
      </c>
      <c r="J8" s="14">
        <v>0.1653</v>
      </c>
      <c r="K8" s="14" t="s">
        <v>53</v>
      </c>
      <c r="L8" s="14">
        <v>0.18100000000000002</v>
      </c>
      <c r="M8" t="s">
        <v>10</v>
      </c>
      <c r="N8" s="14">
        <v>0.1909</v>
      </c>
      <c r="O8" t="s">
        <v>9</v>
      </c>
      <c r="P8" s="14">
        <v>0.2089</v>
      </c>
      <c r="Q8" s="14" t="s">
        <v>53</v>
      </c>
      <c r="R8" s="14">
        <v>-0.061</v>
      </c>
      <c r="S8" s="14" t="s">
        <v>53</v>
      </c>
      <c r="T8" s="14">
        <v>-0.071</v>
      </c>
      <c r="U8" s="14" t="s">
        <v>53</v>
      </c>
      <c r="V8" s="14">
        <v>-0.168</v>
      </c>
      <c r="W8" t="s">
        <v>9</v>
      </c>
      <c r="X8" s="14">
        <v>0.2867</v>
      </c>
      <c r="Y8" t="s">
        <v>9</v>
      </c>
      <c r="Z8" s="14">
        <v>0.1087</v>
      </c>
      <c r="AA8" t="s">
        <v>5</v>
      </c>
      <c r="AB8" s="14">
        <v>0.0274</v>
      </c>
      <c r="AC8" t="s">
        <v>5</v>
      </c>
      <c r="AD8" s="14">
        <v>0.1177</v>
      </c>
    </row>
    <row r="9" spans="1:30" ht="12.75">
      <c r="A9" t="s">
        <v>6</v>
      </c>
      <c r="B9" s="14">
        <v>0.074</v>
      </c>
      <c r="C9" t="s">
        <v>7</v>
      </c>
      <c r="D9" s="14">
        <v>0.1177</v>
      </c>
      <c r="E9" s="14" t="s">
        <v>53</v>
      </c>
      <c r="F9" s="14">
        <v>-0.0281</v>
      </c>
      <c r="G9" t="s">
        <v>5</v>
      </c>
      <c r="H9" s="14">
        <v>0.2046</v>
      </c>
      <c r="I9" t="s">
        <v>5</v>
      </c>
      <c r="J9" s="14">
        <v>0.1127</v>
      </c>
      <c r="K9" t="s">
        <v>5</v>
      </c>
      <c r="L9" s="14">
        <v>0.1327</v>
      </c>
      <c r="M9" t="s">
        <v>6</v>
      </c>
      <c r="N9" s="14">
        <v>0.0869</v>
      </c>
      <c r="O9" t="s">
        <v>10</v>
      </c>
      <c r="P9" s="14">
        <v>0.147</v>
      </c>
      <c r="Q9" t="s">
        <v>56</v>
      </c>
      <c r="R9" s="14">
        <v>-0.0903</v>
      </c>
      <c r="S9" t="s">
        <v>56</v>
      </c>
      <c r="T9" s="14">
        <v>-0.1188</v>
      </c>
      <c r="U9" t="s">
        <v>59</v>
      </c>
      <c r="V9" s="14">
        <v>-0.2048</v>
      </c>
      <c r="W9" t="s">
        <v>5</v>
      </c>
      <c r="X9" s="14">
        <v>0.2815</v>
      </c>
      <c r="Y9" t="s">
        <v>7</v>
      </c>
      <c r="Z9" s="14">
        <v>0.1074</v>
      </c>
      <c r="AA9" t="s">
        <v>6</v>
      </c>
      <c r="AB9" s="14">
        <v>0.0243</v>
      </c>
      <c r="AC9" t="s">
        <v>10</v>
      </c>
      <c r="AD9" s="14">
        <v>0.1031</v>
      </c>
    </row>
    <row r="10" spans="1:30" ht="12.75">
      <c r="A10" s="14" t="s">
        <v>66</v>
      </c>
      <c r="B10" s="14">
        <v>0.021099999999999997</v>
      </c>
      <c r="C10" t="s">
        <v>9</v>
      </c>
      <c r="D10" s="18">
        <v>0.0992</v>
      </c>
      <c r="E10" t="s">
        <v>6</v>
      </c>
      <c r="F10" s="14">
        <v>-0.0292</v>
      </c>
      <c r="G10" t="s">
        <v>6</v>
      </c>
      <c r="H10" s="14">
        <v>0.1847</v>
      </c>
      <c r="I10" t="s">
        <v>4</v>
      </c>
      <c r="J10" s="14">
        <v>0.0636</v>
      </c>
      <c r="K10" t="s">
        <v>6</v>
      </c>
      <c r="L10" s="14">
        <v>0.0965</v>
      </c>
      <c r="M10" t="s">
        <v>5</v>
      </c>
      <c r="N10" s="14">
        <v>0.0295</v>
      </c>
      <c r="O10" t="s">
        <v>5</v>
      </c>
      <c r="P10" s="14">
        <v>0.0251</v>
      </c>
      <c r="Q10" t="s">
        <v>4</v>
      </c>
      <c r="R10" s="14">
        <v>-0.1396</v>
      </c>
      <c r="S10" t="s">
        <v>4</v>
      </c>
      <c r="T10" s="14">
        <v>-0.212</v>
      </c>
      <c r="U10" t="s">
        <v>9</v>
      </c>
      <c r="V10" s="14">
        <v>-0.221</v>
      </c>
      <c r="W10" s="14" t="s">
        <v>53</v>
      </c>
      <c r="X10" s="14">
        <v>0.239</v>
      </c>
      <c r="Y10" t="s">
        <v>61</v>
      </c>
      <c r="Z10" s="14">
        <v>0.0434</v>
      </c>
      <c r="AA10" t="s">
        <v>7</v>
      </c>
      <c r="AB10" s="14">
        <v>0.019</v>
      </c>
      <c r="AC10" t="s">
        <v>7</v>
      </c>
      <c r="AD10" s="14">
        <v>0.0728</v>
      </c>
    </row>
    <row r="11" spans="1:30" s="14" customFormat="1" ht="12.75">
      <c r="A11" t="s">
        <v>4</v>
      </c>
      <c r="B11" s="14">
        <v>-0.1185</v>
      </c>
      <c r="C11" t="s">
        <v>6</v>
      </c>
      <c r="D11" s="14">
        <v>0.0975</v>
      </c>
      <c r="E11" t="s">
        <v>10</v>
      </c>
      <c r="F11" s="14">
        <v>-0.0359</v>
      </c>
      <c r="G11" t="s">
        <v>4</v>
      </c>
      <c r="H11" s="14">
        <v>0.1155</v>
      </c>
      <c r="I11" t="s">
        <v>6</v>
      </c>
      <c r="J11" s="14">
        <v>0.0363</v>
      </c>
      <c r="K11" t="s">
        <v>4</v>
      </c>
      <c r="L11" s="14">
        <v>0.0206</v>
      </c>
      <c r="M11" t="s">
        <v>58</v>
      </c>
      <c r="N11" s="14">
        <v>-0.0255</v>
      </c>
      <c r="O11" t="s">
        <v>6</v>
      </c>
      <c r="P11" s="14">
        <v>-0.0082</v>
      </c>
      <c r="Q11" t="s">
        <v>7</v>
      </c>
      <c r="R11" s="14">
        <v>-0.3691</v>
      </c>
      <c r="S11" t="s">
        <v>7</v>
      </c>
      <c r="T11" s="14">
        <v>-0.3262</v>
      </c>
      <c r="U11" t="s">
        <v>7</v>
      </c>
      <c r="V11" s="14">
        <v>-0.3753</v>
      </c>
      <c r="W11" t="s">
        <v>6</v>
      </c>
      <c r="X11" s="14">
        <v>0.041</v>
      </c>
      <c r="Y11" s="14" t="s">
        <v>53</v>
      </c>
      <c r="Z11" s="14">
        <v>0.031</v>
      </c>
      <c r="AA11" s="14" t="s">
        <v>53</v>
      </c>
      <c r="AB11" s="14">
        <v>-0.008</v>
      </c>
      <c r="AC11" t="s">
        <v>6</v>
      </c>
      <c r="AD11" s="14">
        <v>0.0433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9"/>
  <sheetViews>
    <sheetView workbookViewId="0" topLeftCell="A21">
      <selection activeCell="P45" sqref="P45"/>
    </sheetView>
  </sheetViews>
  <sheetFormatPr defaultColWidth="11.00390625" defaultRowHeight="12.75"/>
  <cols>
    <col min="1" max="2" width="13.25390625" style="0" customWidth="1"/>
    <col min="3" max="3" width="7.75390625" style="0" customWidth="1"/>
    <col min="4" max="4" width="9.125" style="0" customWidth="1"/>
    <col min="5" max="5" width="8.375" style="0" customWidth="1"/>
    <col min="6" max="6" width="8.625" style="0" customWidth="1"/>
    <col min="7" max="9" width="7.625" style="0" customWidth="1"/>
    <col min="10" max="10" width="8.625" style="0" customWidth="1"/>
    <col min="11" max="17" width="7.625" style="0" customWidth="1"/>
  </cols>
  <sheetData>
    <row r="3" spans="2:17" ht="15.75" thickBot="1">
      <c r="B3">
        <v>1991</v>
      </c>
      <c r="C3" s="10">
        <v>1992</v>
      </c>
      <c r="D3" s="10">
        <v>1993</v>
      </c>
      <c r="E3">
        <v>1994</v>
      </c>
      <c r="F3">
        <v>1995</v>
      </c>
      <c r="G3">
        <v>1996</v>
      </c>
      <c r="H3">
        <v>1997</v>
      </c>
      <c r="I3">
        <v>1998</v>
      </c>
      <c r="J3">
        <v>1999</v>
      </c>
      <c r="K3">
        <v>2000</v>
      </c>
      <c r="L3">
        <v>2001</v>
      </c>
      <c r="M3">
        <v>2002</v>
      </c>
      <c r="N3">
        <v>2003</v>
      </c>
      <c r="O3">
        <v>2004</v>
      </c>
      <c r="P3">
        <v>2005</v>
      </c>
      <c r="Q3">
        <v>2006</v>
      </c>
    </row>
    <row r="4" spans="1:17" ht="15">
      <c r="A4" s="1" t="s">
        <v>7</v>
      </c>
      <c r="B4" s="1"/>
      <c r="C4" s="8">
        <v>0.0886</v>
      </c>
      <c r="D4" s="8">
        <v>0.1177</v>
      </c>
      <c r="E4" s="8">
        <v>0.015</v>
      </c>
      <c r="F4" s="8">
        <v>0.4307</v>
      </c>
      <c r="G4" s="8">
        <v>0.4278</v>
      </c>
      <c r="H4" s="8">
        <v>0.2077</v>
      </c>
      <c r="I4" s="8">
        <v>0.8548</v>
      </c>
      <c r="J4" s="8">
        <v>1.021</v>
      </c>
      <c r="K4" s="8">
        <v>-0.3691</v>
      </c>
      <c r="L4" s="8">
        <v>-0.3262</v>
      </c>
      <c r="M4" s="8">
        <v>-0.3753</v>
      </c>
      <c r="N4" s="8">
        <v>0.4948</v>
      </c>
      <c r="O4" s="8">
        <v>0.1074</v>
      </c>
      <c r="P4" s="8">
        <v>0.019</v>
      </c>
      <c r="Q4" s="8">
        <v>0.0728</v>
      </c>
    </row>
    <row r="5" spans="1:17" ht="15">
      <c r="A5" s="1" t="s">
        <v>9</v>
      </c>
      <c r="B5" s="1"/>
      <c r="C5" s="8">
        <v>0.0743</v>
      </c>
      <c r="D5" s="8">
        <v>0.0992</v>
      </c>
      <c r="E5" s="8">
        <v>0.0128</v>
      </c>
      <c r="F5" s="8">
        <v>0.3712</v>
      </c>
      <c r="G5" s="8">
        <v>0.2268</v>
      </c>
      <c r="H5" s="8">
        <v>0.331</v>
      </c>
      <c r="I5" s="8">
        <v>0.2834</v>
      </c>
      <c r="J5" s="8">
        <v>0.2089</v>
      </c>
      <c r="K5" s="8">
        <v>-0.0903</v>
      </c>
      <c r="L5" s="8">
        <v>-0.1188</v>
      </c>
      <c r="M5" s="8">
        <v>-0.221</v>
      </c>
      <c r="N5" s="8">
        <v>0.2867</v>
      </c>
      <c r="O5" s="8">
        <v>0.1087</v>
      </c>
      <c r="P5" s="8">
        <v>0.0491</v>
      </c>
      <c r="Q5" s="8">
        <v>0.1578</v>
      </c>
    </row>
    <row r="6" spans="1:17" ht="15">
      <c r="A6" s="1" t="s">
        <v>79</v>
      </c>
      <c r="B6" s="1"/>
      <c r="C6" s="8">
        <v>0.0952</v>
      </c>
      <c r="D6" s="8">
        <v>0.1392</v>
      </c>
      <c r="E6" s="8">
        <v>-0.0359</v>
      </c>
      <c r="F6" s="8">
        <v>0.3095</v>
      </c>
      <c r="G6" s="8">
        <v>0.1923</v>
      </c>
      <c r="H6" s="8">
        <v>0.3224</v>
      </c>
      <c r="I6" s="8">
        <v>0.1909</v>
      </c>
      <c r="J6" s="8">
        <v>0.147</v>
      </c>
      <c r="K6" s="8">
        <v>0.1744</v>
      </c>
      <c r="L6" s="8">
        <v>-0.0059</v>
      </c>
      <c r="M6" s="8">
        <v>-0.1451</v>
      </c>
      <c r="N6" s="8">
        <v>0.3559</v>
      </c>
      <c r="O6" s="8">
        <v>0.1647</v>
      </c>
      <c r="P6" s="8">
        <v>0.1255</v>
      </c>
      <c r="Q6" s="8">
        <v>0.1031</v>
      </c>
    </row>
    <row r="7" spans="1:17" ht="15">
      <c r="A7" s="1" t="s">
        <v>8</v>
      </c>
      <c r="B7" s="1"/>
      <c r="C7" s="8">
        <v>0.1842</v>
      </c>
      <c r="D7" s="8">
        <v>0.1889</v>
      </c>
      <c r="E7" s="8">
        <v>-0.0181</v>
      </c>
      <c r="F7" s="8">
        <v>0.2844</v>
      </c>
      <c r="G7" s="8">
        <v>0.1653</v>
      </c>
      <c r="H7" s="8">
        <v>0.2236</v>
      </c>
      <c r="I7" s="8">
        <v>-0.0255</v>
      </c>
      <c r="J7" s="8">
        <v>0.2126</v>
      </c>
      <c r="K7" s="8">
        <v>-0.0302</v>
      </c>
      <c r="L7" s="8">
        <v>0.0249</v>
      </c>
      <c r="M7" s="8">
        <v>-0.2048</v>
      </c>
      <c r="N7" s="8">
        <v>0.4725</v>
      </c>
      <c r="O7" s="8">
        <v>0.1833</v>
      </c>
      <c r="P7" s="8">
        <v>0.0455</v>
      </c>
      <c r="Q7" s="8">
        <v>0.1837</v>
      </c>
    </row>
    <row r="8" spans="1:17" ht="15">
      <c r="A8" s="1" t="s">
        <v>4</v>
      </c>
      <c r="B8" s="1"/>
      <c r="C8" s="8">
        <v>-0.1185</v>
      </c>
      <c r="D8" s="8">
        <v>0.3295</v>
      </c>
      <c r="E8" s="8">
        <v>0.0806</v>
      </c>
      <c r="F8" s="8">
        <v>0.1155</v>
      </c>
      <c r="G8" s="8">
        <v>0.0636</v>
      </c>
      <c r="H8" s="8">
        <v>0.0206</v>
      </c>
      <c r="I8" s="8">
        <v>0.2033</v>
      </c>
      <c r="J8" s="8">
        <v>0.273</v>
      </c>
      <c r="K8" s="8">
        <v>-0.1396</v>
      </c>
      <c r="L8" s="8">
        <v>-0.212</v>
      </c>
      <c r="M8" s="8">
        <v>-0.1566</v>
      </c>
      <c r="N8" s="8">
        <v>0.3917</v>
      </c>
      <c r="O8" s="8">
        <v>0.207</v>
      </c>
      <c r="P8" s="8">
        <v>0.1402</v>
      </c>
      <c r="Q8" s="8">
        <v>0.2686</v>
      </c>
    </row>
    <row r="9" spans="1:17" ht="15">
      <c r="A9" s="1" t="s">
        <v>5</v>
      </c>
      <c r="B9" s="1"/>
      <c r="C9" s="8">
        <v>0.1744</v>
      </c>
      <c r="D9" s="8">
        <v>0.1669</v>
      </c>
      <c r="E9" s="8">
        <v>-0.0103</v>
      </c>
      <c r="F9" s="8">
        <v>0.2046</v>
      </c>
      <c r="G9" s="8">
        <v>0.1127</v>
      </c>
      <c r="H9" s="8">
        <v>0.1327</v>
      </c>
      <c r="I9" s="8">
        <v>0.0295</v>
      </c>
      <c r="J9" s="8">
        <v>0.0251</v>
      </c>
      <c r="K9" s="8">
        <v>-0.0512</v>
      </c>
      <c r="L9" s="8">
        <v>0.0448</v>
      </c>
      <c r="M9" s="8">
        <v>-0.0189</v>
      </c>
      <c r="N9" s="8">
        <v>0.2815</v>
      </c>
      <c r="O9" s="8">
        <v>0.1087</v>
      </c>
      <c r="P9" s="8">
        <v>0.0274</v>
      </c>
      <c r="Q9" s="8">
        <v>0.1177</v>
      </c>
    </row>
    <row r="10" spans="1:17" ht="15">
      <c r="A10" s="1" t="s">
        <v>6</v>
      </c>
      <c r="B10" s="1"/>
      <c r="C10" s="8">
        <v>0.074</v>
      </c>
      <c r="D10" s="8">
        <v>0.0975</v>
      </c>
      <c r="E10" s="8">
        <v>-0.0292</v>
      </c>
      <c r="F10" s="8">
        <v>0.1847</v>
      </c>
      <c r="G10" s="8">
        <v>0.0363</v>
      </c>
      <c r="H10" s="8">
        <v>0.0965</v>
      </c>
      <c r="I10" s="8">
        <v>0.0869</v>
      </c>
      <c r="J10" s="8">
        <v>-0.0082</v>
      </c>
      <c r="K10" s="8">
        <v>0.1163</v>
      </c>
      <c r="L10" s="8">
        <v>0.0844</v>
      </c>
      <c r="M10" s="8">
        <v>0.1026</v>
      </c>
      <c r="N10" s="8">
        <v>0.041</v>
      </c>
      <c r="O10" s="8">
        <v>0.0434</v>
      </c>
      <c r="P10" s="8">
        <v>0.0243</v>
      </c>
      <c r="Q10" s="8">
        <v>0.0433</v>
      </c>
    </row>
    <row r="12" spans="2:17" ht="15">
      <c r="B12">
        <v>1991</v>
      </c>
      <c r="C12" s="39">
        <v>1992</v>
      </c>
      <c r="D12" s="40">
        <v>1993</v>
      </c>
      <c r="E12">
        <v>1994</v>
      </c>
      <c r="F12">
        <v>1995</v>
      </c>
      <c r="G12">
        <v>1996</v>
      </c>
      <c r="H12">
        <v>1997</v>
      </c>
      <c r="I12">
        <v>1998</v>
      </c>
      <c r="J12">
        <v>1999</v>
      </c>
      <c r="K12">
        <v>2000</v>
      </c>
      <c r="L12">
        <v>2001</v>
      </c>
      <c r="M12">
        <v>2002</v>
      </c>
      <c r="N12">
        <v>2003</v>
      </c>
      <c r="O12">
        <v>2004</v>
      </c>
      <c r="P12">
        <v>2005</v>
      </c>
      <c r="Q12">
        <v>2006</v>
      </c>
    </row>
    <row r="13" spans="1:17" ht="15">
      <c r="A13" s="1" t="s">
        <v>7</v>
      </c>
      <c r="B13" s="1">
        <v>1</v>
      </c>
      <c r="C13" s="4">
        <f aca="true" t="shared" si="0" ref="C13:C19">1*(1+C4)</f>
        <v>1.0886</v>
      </c>
      <c r="D13" s="4">
        <f>C13*(1+D4)</f>
        <v>1.21672822</v>
      </c>
      <c r="E13" s="4">
        <f aca="true" t="shared" si="1" ref="E13:Q13">D13*(1+E4)</f>
        <v>1.2349791433</v>
      </c>
      <c r="F13" s="4">
        <f t="shared" si="1"/>
        <v>1.76688466031931</v>
      </c>
      <c r="G13" s="4">
        <f t="shared" si="1"/>
        <v>2.5227579180039106</v>
      </c>
      <c r="H13" s="4">
        <f t="shared" si="1"/>
        <v>3.0467347375733227</v>
      </c>
      <c r="I13" s="4">
        <f t="shared" si="1"/>
        <v>5.651083591250999</v>
      </c>
      <c r="J13" s="4">
        <f t="shared" si="1"/>
        <v>11.420839937918268</v>
      </c>
      <c r="K13" s="4">
        <f t="shared" si="1"/>
        <v>7.205407916832636</v>
      </c>
      <c r="L13" s="4">
        <f t="shared" si="1"/>
        <v>4.855003854361829</v>
      </c>
      <c r="M13" s="4">
        <f t="shared" si="1"/>
        <v>3.0329209078198347</v>
      </c>
      <c r="N13" s="4">
        <f t="shared" si="1"/>
        <v>4.533610173009089</v>
      </c>
      <c r="O13" s="4">
        <f t="shared" si="1"/>
        <v>5.020519905590265</v>
      </c>
      <c r="P13" s="4">
        <f t="shared" si="1"/>
        <v>5.1159097837964795</v>
      </c>
      <c r="Q13" s="4">
        <f t="shared" si="1"/>
        <v>5.488348016056863</v>
      </c>
    </row>
    <row r="14" spans="1:17" ht="15">
      <c r="A14" s="1" t="s">
        <v>9</v>
      </c>
      <c r="B14" s="1">
        <v>1</v>
      </c>
      <c r="C14" s="4">
        <f t="shared" si="0"/>
        <v>1.0743</v>
      </c>
      <c r="D14" s="4">
        <f>C14*(1+D5)</f>
        <v>1.18087056</v>
      </c>
      <c r="E14" s="4">
        <f aca="true" t="shared" si="2" ref="E14:Q14">D14*(1+E5)</f>
        <v>1.195985703168</v>
      </c>
      <c r="F14" s="4">
        <f t="shared" si="2"/>
        <v>1.6399355961839615</v>
      </c>
      <c r="G14" s="4">
        <f t="shared" si="2"/>
        <v>2.011872989398484</v>
      </c>
      <c r="H14" s="4">
        <f t="shared" si="2"/>
        <v>2.677802948889382</v>
      </c>
      <c r="I14" s="4">
        <f t="shared" si="2"/>
        <v>3.4366923046046325</v>
      </c>
      <c r="J14" s="4">
        <f t="shared" si="2"/>
        <v>4.15461732703654</v>
      </c>
      <c r="K14" s="4">
        <f t="shared" si="2"/>
        <v>3.7794553824051405</v>
      </c>
      <c r="L14" s="4">
        <f t="shared" si="2"/>
        <v>3.3304560829754095</v>
      </c>
      <c r="M14" s="4">
        <f t="shared" si="2"/>
        <v>2.594425288637844</v>
      </c>
      <c r="N14" s="4">
        <f t="shared" si="2"/>
        <v>3.3382470188903137</v>
      </c>
      <c r="O14" s="4">
        <f t="shared" si="2"/>
        <v>3.701114469843691</v>
      </c>
      <c r="P14" s="4">
        <f t="shared" si="2"/>
        <v>3.882839190313016</v>
      </c>
      <c r="Q14" s="4">
        <f t="shared" si="2"/>
        <v>4.49555121454441</v>
      </c>
    </row>
    <row r="15" spans="1:17" ht="15">
      <c r="A15" s="1" t="s">
        <v>79</v>
      </c>
      <c r="B15" s="1">
        <v>1</v>
      </c>
      <c r="C15" s="4">
        <f t="shared" si="0"/>
        <v>1.0952</v>
      </c>
      <c r="D15" s="4">
        <f>C15*(1+D6)</f>
        <v>1.2476518399999998</v>
      </c>
      <c r="E15" s="4">
        <f aca="true" t="shared" si="3" ref="E15:Q15">D15*(1+E6)</f>
        <v>1.2028611389439998</v>
      </c>
      <c r="F15" s="4">
        <f t="shared" si="3"/>
        <v>1.5751466614471676</v>
      </c>
      <c r="G15" s="4">
        <f t="shared" si="3"/>
        <v>1.8780473644434579</v>
      </c>
      <c r="H15" s="4">
        <f t="shared" si="3"/>
        <v>2.4835298347400285</v>
      </c>
      <c r="I15" s="4">
        <f t="shared" si="3"/>
        <v>2.9576356801919</v>
      </c>
      <c r="J15" s="4">
        <f t="shared" si="3"/>
        <v>3.3924081251801095</v>
      </c>
      <c r="K15" s="4">
        <f t="shared" si="3"/>
        <v>3.98404410221152</v>
      </c>
      <c r="L15" s="4">
        <f t="shared" si="3"/>
        <v>3.960538242008472</v>
      </c>
      <c r="M15" s="4">
        <f t="shared" si="3"/>
        <v>3.3858641430930425</v>
      </c>
      <c r="N15" s="4">
        <f t="shared" si="3"/>
        <v>4.590893191619856</v>
      </c>
      <c r="O15" s="4">
        <f t="shared" si="3"/>
        <v>5.347013300279647</v>
      </c>
      <c r="P15" s="4">
        <f t="shared" si="3"/>
        <v>6.018063469464742</v>
      </c>
      <c r="Q15" s="4">
        <f t="shared" si="3"/>
        <v>6.638525813166557</v>
      </c>
    </row>
    <row r="16" spans="1:17" ht="15">
      <c r="A16" s="1" t="s">
        <v>8</v>
      </c>
      <c r="B16" s="1">
        <v>1</v>
      </c>
      <c r="C16" s="4">
        <f t="shared" si="0"/>
        <v>1.1842</v>
      </c>
      <c r="D16" s="4">
        <f>C16*(1+D7)</f>
        <v>1.40789538</v>
      </c>
      <c r="E16" s="4">
        <f>D16*(1+E7)</f>
        <v>1.382412473622</v>
      </c>
      <c r="F16" s="4">
        <f>E16*(1+F7)</f>
        <v>1.7755705811200968</v>
      </c>
      <c r="G16" s="4">
        <f aca="true" t="shared" si="4" ref="G16:Q16">F16*(1+G7)</f>
        <v>2.069072398179249</v>
      </c>
      <c r="H16" s="4">
        <f t="shared" si="4"/>
        <v>2.531716986412129</v>
      </c>
      <c r="I16" s="4">
        <f t="shared" si="4"/>
        <v>2.46715820325862</v>
      </c>
      <c r="J16" s="4">
        <f t="shared" si="4"/>
        <v>2.991676037271403</v>
      </c>
      <c r="K16" s="4">
        <f t="shared" si="4"/>
        <v>2.9013274209458064</v>
      </c>
      <c r="L16" s="4">
        <f t="shared" si="4"/>
        <v>2.973570473727357</v>
      </c>
      <c r="M16" s="4">
        <f t="shared" si="4"/>
        <v>2.364583240707994</v>
      </c>
      <c r="N16" s="4">
        <f t="shared" si="4"/>
        <v>3.481848821942521</v>
      </c>
      <c r="O16" s="4">
        <f t="shared" si="4"/>
        <v>4.120071711004585</v>
      </c>
      <c r="P16" s="4">
        <f t="shared" si="4"/>
        <v>4.307534973855295</v>
      </c>
      <c r="Q16" s="4">
        <f t="shared" si="4"/>
        <v>5.098829148552512</v>
      </c>
    </row>
    <row r="17" spans="1:17" ht="15">
      <c r="A17" s="1" t="s">
        <v>4</v>
      </c>
      <c r="B17" s="1">
        <v>1</v>
      </c>
      <c r="C17" s="4">
        <f t="shared" si="0"/>
        <v>0.8815</v>
      </c>
      <c r="D17" s="4">
        <f aca="true" t="shared" si="5" ref="D17:Q17">C17*(1+D8)</f>
        <v>1.1719542499999998</v>
      </c>
      <c r="E17" s="4">
        <f t="shared" si="5"/>
        <v>1.2664137625499998</v>
      </c>
      <c r="F17" s="4">
        <f t="shared" si="5"/>
        <v>1.4126845521245248</v>
      </c>
      <c r="G17" s="4">
        <f t="shared" si="5"/>
        <v>1.5025312896396448</v>
      </c>
      <c r="H17" s="4">
        <f t="shared" si="5"/>
        <v>1.5334834342062214</v>
      </c>
      <c r="I17" s="4">
        <f t="shared" si="5"/>
        <v>1.8452406163803463</v>
      </c>
      <c r="J17" s="4">
        <f t="shared" si="5"/>
        <v>2.348991304652181</v>
      </c>
      <c r="K17" s="4">
        <f t="shared" si="5"/>
        <v>2.0210721185227367</v>
      </c>
      <c r="L17" s="4">
        <f t="shared" si="5"/>
        <v>1.5926048293959165</v>
      </c>
      <c r="M17" s="4">
        <f t="shared" si="5"/>
        <v>1.343202913112516</v>
      </c>
      <c r="N17" s="4">
        <f t="shared" si="5"/>
        <v>1.8693354941786886</v>
      </c>
      <c r="O17" s="4">
        <f t="shared" si="5"/>
        <v>2.256287941473677</v>
      </c>
      <c r="P17" s="4">
        <f t="shared" si="5"/>
        <v>2.5726195108682868</v>
      </c>
      <c r="Q17" s="4">
        <f t="shared" si="5"/>
        <v>3.2636251114875083</v>
      </c>
    </row>
    <row r="18" spans="1:17" ht="15">
      <c r="A18" s="1" t="s">
        <v>5</v>
      </c>
      <c r="B18" s="1">
        <v>1</v>
      </c>
      <c r="C18" s="4">
        <f t="shared" si="0"/>
        <v>1.1743999999999999</v>
      </c>
      <c r="D18" s="4">
        <f aca="true" t="shared" si="6" ref="D18:Q18">C18*(1+D9)</f>
        <v>1.37040736</v>
      </c>
      <c r="E18" s="4">
        <f t="shared" si="6"/>
        <v>1.356292164192</v>
      </c>
      <c r="F18" s="4">
        <f t="shared" si="6"/>
        <v>1.6337895409856835</v>
      </c>
      <c r="G18" s="4">
        <f t="shared" si="6"/>
        <v>1.8179176222547702</v>
      </c>
      <c r="H18" s="4">
        <f t="shared" si="6"/>
        <v>2.059155290727978</v>
      </c>
      <c r="I18" s="4">
        <f t="shared" si="6"/>
        <v>2.119900371804454</v>
      </c>
      <c r="J18" s="4">
        <f t="shared" si="6"/>
        <v>2.1731098711367456</v>
      </c>
      <c r="K18" s="4">
        <f t="shared" si="6"/>
        <v>2.061846645734544</v>
      </c>
      <c r="L18" s="4">
        <f t="shared" si="6"/>
        <v>2.1542173754634515</v>
      </c>
      <c r="M18" s="4">
        <f t="shared" si="6"/>
        <v>2.113502667067192</v>
      </c>
      <c r="N18" s="4">
        <f t="shared" si="6"/>
        <v>2.7084536678466065</v>
      </c>
      <c r="O18" s="4">
        <f t="shared" si="6"/>
        <v>3.0028625815415326</v>
      </c>
      <c r="P18" s="4">
        <f t="shared" si="6"/>
        <v>3.085141016275771</v>
      </c>
      <c r="Q18" s="4">
        <f t="shared" si="6"/>
        <v>3.448262113891429</v>
      </c>
    </row>
    <row r="19" spans="1:17" ht="15">
      <c r="A19" s="1" t="s">
        <v>6</v>
      </c>
      <c r="B19" s="1">
        <v>1</v>
      </c>
      <c r="C19" s="4">
        <f t="shared" si="0"/>
        <v>1.074</v>
      </c>
      <c r="D19" s="4">
        <f aca="true" t="shared" si="7" ref="D19:Q19">C19*(1+D10)</f>
        <v>1.178715</v>
      </c>
      <c r="E19" s="4">
        <f t="shared" si="7"/>
        <v>1.1442965219999999</v>
      </c>
      <c r="F19" s="4">
        <f t="shared" si="7"/>
        <v>1.3556480896134</v>
      </c>
      <c r="G19" s="4">
        <f t="shared" si="7"/>
        <v>1.4048581152663664</v>
      </c>
      <c r="H19" s="4">
        <f t="shared" si="7"/>
        <v>1.5404269233895709</v>
      </c>
      <c r="I19" s="4">
        <f t="shared" si="7"/>
        <v>1.6742900230321245</v>
      </c>
      <c r="J19" s="4">
        <f t="shared" si="7"/>
        <v>1.6605608448432612</v>
      </c>
      <c r="K19" s="4">
        <f t="shared" si="7"/>
        <v>1.8536840710985325</v>
      </c>
      <c r="L19" s="4">
        <f t="shared" si="7"/>
        <v>2.0101350066992487</v>
      </c>
      <c r="M19" s="4">
        <f t="shared" si="7"/>
        <v>2.2163748583865917</v>
      </c>
      <c r="N19" s="4">
        <f t="shared" si="7"/>
        <v>2.3072462275804417</v>
      </c>
      <c r="O19" s="4">
        <f t="shared" si="7"/>
        <v>2.407380713857433</v>
      </c>
      <c r="P19" s="4">
        <f t="shared" si="7"/>
        <v>2.4658800652041686</v>
      </c>
      <c r="Q19" s="4">
        <f t="shared" si="7"/>
        <v>2.572652672027509</v>
      </c>
    </row>
    <row r="51" ht="12.75">
      <c r="A51" t="s">
        <v>92</v>
      </c>
    </row>
    <row r="53" spans="2:12" ht="12.75">
      <c r="B53">
        <v>1996</v>
      </c>
      <c r="C53">
        <v>1997</v>
      </c>
      <c r="D53">
        <v>1998</v>
      </c>
      <c r="E53">
        <v>1999</v>
      </c>
      <c r="F53">
        <v>2000</v>
      </c>
      <c r="G53">
        <v>2001</v>
      </c>
      <c r="H53">
        <v>2002</v>
      </c>
      <c r="I53">
        <v>2003</v>
      </c>
      <c r="J53">
        <v>2004</v>
      </c>
      <c r="K53">
        <v>2005</v>
      </c>
      <c r="L53">
        <v>2006</v>
      </c>
    </row>
    <row r="54" spans="1:12" ht="15">
      <c r="A54" s="1" t="s">
        <v>85</v>
      </c>
      <c r="B54" s="1"/>
      <c r="C54" s="8">
        <v>0.2077</v>
      </c>
      <c r="D54" s="8">
        <v>0.8548</v>
      </c>
      <c r="E54" s="8">
        <v>1.021</v>
      </c>
      <c r="F54" s="8">
        <v>-0.3691</v>
      </c>
      <c r="G54" s="8">
        <v>-0.3262</v>
      </c>
      <c r="H54" s="8">
        <v>-0.3753</v>
      </c>
      <c r="I54" s="8">
        <v>0.4948</v>
      </c>
      <c r="J54" s="8">
        <v>0.1074</v>
      </c>
      <c r="K54" s="8">
        <v>0.019</v>
      </c>
      <c r="L54" s="8">
        <v>0.0728</v>
      </c>
    </row>
    <row r="55" spans="1:12" ht="15">
      <c r="A55" s="1" t="s">
        <v>78</v>
      </c>
      <c r="B55" s="1"/>
      <c r="C55" s="8">
        <v>0.331</v>
      </c>
      <c r="D55" s="8">
        <v>0.2834</v>
      </c>
      <c r="E55" s="8">
        <v>0.2089</v>
      </c>
      <c r="F55" s="8">
        <v>-0.0903</v>
      </c>
      <c r="G55" s="8">
        <v>-0.1188</v>
      </c>
      <c r="H55" s="8">
        <v>-0.221</v>
      </c>
      <c r="I55" s="8">
        <v>0.2867</v>
      </c>
      <c r="J55" s="8">
        <v>0.1087</v>
      </c>
      <c r="K55" s="8">
        <v>0.0491</v>
      </c>
      <c r="L55" s="8">
        <v>0.1578</v>
      </c>
    </row>
    <row r="56" spans="1:12" ht="15">
      <c r="A56" s="46" t="s">
        <v>79</v>
      </c>
      <c r="B56" s="46"/>
      <c r="C56" s="8">
        <v>0.3224</v>
      </c>
      <c r="D56" s="8">
        <v>0.1909</v>
      </c>
      <c r="E56" s="8">
        <v>0.147</v>
      </c>
      <c r="F56" s="8">
        <v>0.1744</v>
      </c>
      <c r="G56" s="8">
        <v>-0.0059</v>
      </c>
      <c r="H56" s="8">
        <v>-0.1451</v>
      </c>
      <c r="I56" s="8">
        <v>0.3559</v>
      </c>
      <c r="J56" s="8">
        <v>0.1647</v>
      </c>
      <c r="K56" s="8">
        <v>0.1255</v>
      </c>
      <c r="L56" s="8">
        <v>0.1031</v>
      </c>
    </row>
    <row r="57" spans="1:12" ht="15">
      <c r="A57" s="1" t="s">
        <v>86</v>
      </c>
      <c r="B57" s="1"/>
      <c r="C57" s="8">
        <v>0.2236</v>
      </c>
      <c r="D57" s="8">
        <v>-0.0255</v>
      </c>
      <c r="E57" s="8">
        <v>0.2126</v>
      </c>
      <c r="F57" s="8">
        <v>-0.0302</v>
      </c>
      <c r="G57" s="8">
        <v>0.0249</v>
      </c>
      <c r="H57" s="8">
        <v>-0.2048</v>
      </c>
      <c r="I57" s="8">
        <v>0.4725</v>
      </c>
      <c r="J57" s="8">
        <v>0.1833</v>
      </c>
      <c r="K57" s="8">
        <v>0.0455</v>
      </c>
      <c r="L57" s="8">
        <v>0.1837</v>
      </c>
    </row>
    <row r="58" spans="1:12" ht="15">
      <c r="A58" s="1" t="s">
        <v>87</v>
      </c>
      <c r="B58" s="1"/>
      <c r="C58" s="8">
        <v>0.0206</v>
      </c>
      <c r="D58" s="8">
        <v>0.2033</v>
      </c>
      <c r="E58" s="8">
        <v>0.273</v>
      </c>
      <c r="F58" s="8">
        <v>-0.1396</v>
      </c>
      <c r="G58" s="8">
        <v>-0.212</v>
      </c>
      <c r="H58" s="8">
        <v>-0.1566</v>
      </c>
      <c r="I58" s="8">
        <v>0.3917</v>
      </c>
      <c r="J58" s="8">
        <v>0.207</v>
      </c>
      <c r="K58" s="8">
        <v>0.1402</v>
      </c>
      <c r="L58" s="8">
        <v>0.2686</v>
      </c>
    </row>
    <row r="59" spans="1:12" ht="15">
      <c r="A59" s="1" t="s">
        <v>88</v>
      </c>
      <c r="B59" s="1"/>
      <c r="C59" s="8">
        <v>0.1327</v>
      </c>
      <c r="D59" s="8">
        <v>0.0295</v>
      </c>
      <c r="E59" s="8">
        <v>0.0251</v>
      </c>
      <c r="F59" s="8">
        <v>-0.0512</v>
      </c>
      <c r="G59" s="8">
        <v>0.0448</v>
      </c>
      <c r="H59" s="8">
        <v>-0.0189</v>
      </c>
      <c r="I59" s="8">
        <v>0.2815</v>
      </c>
      <c r="J59" s="8">
        <v>0.1087</v>
      </c>
      <c r="K59" s="8">
        <v>0.0274</v>
      </c>
      <c r="L59" s="8">
        <v>0.1177</v>
      </c>
    </row>
    <row r="60" spans="1:12" ht="15">
      <c r="A60" s="1" t="s">
        <v>61</v>
      </c>
      <c r="B60" s="1"/>
      <c r="C60" s="8">
        <v>0.0965</v>
      </c>
      <c r="D60" s="8">
        <v>0.0869</v>
      </c>
      <c r="E60" s="8">
        <v>-0.0082</v>
      </c>
      <c r="F60" s="8">
        <v>0.1163</v>
      </c>
      <c r="G60" s="8">
        <v>0.0844</v>
      </c>
      <c r="H60" s="8">
        <v>0.1026</v>
      </c>
      <c r="I60" s="8">
        <v>0.041</v>
      </c>
      <c r="J60" s="8">
        <v>0.0434</v>
      </c>
      <c r="K60" s="8">
        <v>0.0243</v>
      </c>
      <c r="L60" s="8">
        <v>0.0433</v>
      </c>
    </row>
    <row r="62" spans="2:12" ht="12.75">
      <c r="B62">
        <v>1996</v>
      </c>
      <c r="C62">
        <v>1997</v>
      </c>
      <c r="D62">
        <v>1998</v>
      </c>
      <c r="E62">
        <v>1999</v>
      </c>
      <c r="F62">
        <v>2000</v>
      </c>
      <c r="G62">
        <v>2001</v>
      </c>
      <c r="H62">
        <v>2002</v>
      </c>
      <c r="I62">
        <v>2003</v>
      </c>
      <c r="J62">
        <v>2004</v>
      </c>
      <c r="K62">
        <v>2005</v>
      </c>
      <c r="L62">
        <v>2006</v>
      </c>
    </row>
    <row r="63" spans="1:12" ht="15">
      <c r="A63" s="1" t="s">
        <v>85</v>
      </c>
      <c r="B63" s="1">
        <v>1</v>
      </c>
      <c r="C63" s="4">
        <f aca="true" t="shared" si="8" ref="C63:C69">1*(1+C54)</f>
        <v>1.2077</v>
      </c>
      <c r="D63" s="4">
        <f aca="true" t="shared" si="9" ref="D63:L63">C63*(1+D54)</f>
        <v>2.24004196</v>
      </c>
      <c r="E63" s="4">
        <f t="shared" si="9"/>
        <v>4.52712480116</v>
      </c>
      <c r="F63" s="4">
        <f t="shared" si="9"/>
        <v>2.8561630370518443</v>
      </c>
      <c r="G63" s="4">
        <f t="shared" si="9"/>
        <v>1.9244826543655325</v>
      </c>
      <c r="H63" s="4">
        <f t="shared" si="9"/>
        <v>1.2022243141821483</v>
      </c>
      <c r="I63" s="4">
        <f t="shared" si="9"/>
        <v>1.7970849048394755</v>
      </c>
      <c r="J63" s="4">
        <f t="shared" si="9"/>
        <v>1.990091823619235</v>
      </c>
      <c r="K63" s="4">
        <f t="shared" si="9"/>
        <v>2.0279035682680004</v>
      </c>
      <c r="L63" s="4">
        <f t="shared" si="9"/>
        <v>2.1755349480379107</v>
      </c>
    </row>
    <row r="64" spans="1:12" ht="15">
      <c r="A64" s="1" t="s">
        <v>78</v>
      </c>
      <c r="B64" s="1">
        <v>1</v>
      </c>
      <c r="C64" s="4">
        <f t="shared" si="8"/>
        <v>1.331</v>
      </c>
      <c r="D64" s="4">
        <f aca="true" t="shared" si="10" ref="D64:L64">C64*(1+D55)</f>
        <v>1.7082053999999998</v>
      </c>
      <c r="E64" s="4">
        <f t="shared" si="10"/>
        <v>2.06504950806</v>
      </c>
      <c r="F64" s="4">
        <f t="shared" si="10"/>
        <v>1.878575537482182</v>
      </c>
      <c r="G64" s="4">
        <f t="shared" si="10"/>
        <v>1.6554007636292987</v>
      </c>
      <c r="H64" s="4">
        <f t="shared" si="10"/>
        <v>1.2895571948672238</v>
      </c>
      <c r="I64" s="4">
        <f t="shared" si="10"/>
        <v>1.6592732426356567</v>
      </c>
      <c r="J64" s="4">
        <f t="shared" si="10"/>
        <v>1.8396362441101526</v>
      </c>
      <c r="K64" s="4">
        <f t="shared" si="10"/>
        <v>1.929962383695961</v>
      </c>
      <c r="L64" s="4">
        <f t="shared" si="10"/>
        <v>2.2345104478431836</v>
      </c>
    </row>
    <row r="65" spans="1:12" ht="15">
      <c r="A65" s="1" t="s">
        <v>79</v>
      </c>
      <c r="B65" s="1">
        <v>1</v>
      </c>
      <c r="C65" s="4">
        <f t="shared" si="8"/>
        <v>1.3224</v>
      </c>
      <c r="D65" s="4">
        <f aca="true" t="shared" si="11" ref="D65:L65">C65*(1+D56)</f>
        <v>1.57484616</v>
      </c>
      <c r="E65" s="4">
        <f t="shared" si="11"/>
        <v>1.8063485455200001</v>
      </c>
      <c r="F65" s="4">
        <f t="shared" si="11"/>
        <v>2.121375731858688</v>
      </c>
      <c r="G65" s="4">
        <f t="shared" si="11"/>
        <v>2.1088596150407217</v>
      </c>
      <c r="H65" s="4">
        <f t="shared" si="11"/>
        <v>1.802864084898313</v>
      </c>
      <c r="I65" s="4">
        <f t="shared" si="11"/>
        <v>2.444503412713623</v>
      </c>
      <c r="J65" s="4">
        <f t="shared" si="11"/>
        <v>2.847113124787557</v>
      </c>
      <c r="K65" s="4">
        <f t="shared" si="11"/>
        <v>3.204425821948395</v>
      </c>
      <c r="L65" s="4">
        <f t="shared" si="11"/>
        <v>3.5348021241912746</v>
      </c>
    </row>
    <row r="66" spans="1:12" ht="15">
      <c r="A66" s="1" t="s">
        <v>86</v>
      </c>
      <c r="B66" s="1">
        <v>1</v>
      </c>
      <c r="C66" s="4">
        <f t="shared" si="8"/>
        <v>1.2236</v>
      </c>
      <c r="D66" s="4">
        <f aca="true" t="shared" si="12" ref="D66:L66">C66*(1+D57)</f>
        <v>1.1923982</v>
      </c>
      <c r="E66" s="4">
        <f t="shared" si="12"/>
        <v>1.44590205732</v>
      </c>
      <c r="F66" s="4">
        <f t="shared" si="12"/>
        <v>1.402235815188936</v>
      </c>
      <c r="G66" s="4">
        <f t="shared" si="12"/>
        <v>1.4371514869871405</v>
      </c>
      <c r="H66" s="4">
        <f t="shared" si="12"/>
        <v>1.1428228624521741</v>
      </c>
      <c r="I66" s="4">
        <f t="shared" si="12"/>
        <v>1.6828066649608262</v>
      </c>
      <c r="J66" s="4">
        <f t="shared" si="12"/>
        <v>1.9912651266481456</v>
      </c>
      <c r="K66" s="4">
        <f t="shared" si="12"/>
        <v>2.0818676899106365</v>
      </c>
      <c r="L66" s="4">
        <f t="shared" si="12"/>
        <v>2.4643067845472206</v>
      </c>
    </row>
    <row r="67" spans="1:12" ht="15">
      <c r="A67" s="1" t="s">
        <v>87</v>
      </c>
      <c r="B67" s="1">
        <v>1</v>
      </c>
      <c r="C67" s="4">
        <f t="shared" si="8"/>
        <v>1.0206</v>
      </c>
      <c r="D67" s="4">
        <f aca="true" t="shared" si="13" ref="D67:L67">C67*(1+D58)</f>
        <v>1.22808798</v>
      </c>
      <c r="E67" s="4">
        <f t="shared" si="13"/>
        <v>1.56335599854</v>
      </c>
      <c r="F67" s="4">
        <f t="shared" si="13"/>
        <v>1.3451115011438162</v>
      </c>
      <c r="G67" s="4">
        <f t="shared" si="13"/>
        <v>1.0599478629013273</v>
      </c>
      <c r="H67" s="4">
        <f t="shared" si="13"/>
        <v>0.8939600275709795</v>
      </c>
      <c r="I67" s="4">
        <f t="shared" si="13"/>
        <v>1.2441241703705321</v>
      </c>
      <c r="J67" s="4">
        <f t="shared" si="13"/>
        <v>1.5016578736372324</v>
      </c>
      <c r="K67" s="4">
        <f t="shared" si="13"/>
        <v>1.7121903075211724</v>
      </c>
      <c r="L67" s="4">
        <f t="shared" si="13"/>
        <v>2.1720846241213594</v>
      </c>
    </row>
    <row r="68" spans="1:12" ht="15">
      <c r="A68" s="1" t="s">
        <v>88</v>
      </c>
      <c r="B68" s="1">
        <v>1</v>
      </c>
      <c r="C68" s="4">
        <f t="shared" si="8"/>
        <v>1.1327</v>
      </c>
      <c r="D68" s="4">
        <f aca="true" t="shared" si="14" ref="D68:L68">C68*(1+D59)</f>
        <v>1.1661146500000001</v>
      </c>
      <c r="E68" s="4">
        <f t="shared" si="14"/>
        <v>1.1953841277150001</v>
      </c>
      <c r="F68" s="4">
        <f t="shared" si="14"/>
        <v>1.1341804603759922</v>
      </c>
      <c r="G68" s="4">
        <f t="shared" si="14"/>
        <v>1.1849917450008365</v>
      </c>
      <c r="H68" s="4">
        <f t="shared" si="14"/>
        <v>1.1625954010203206</v>
      </c>
      <c r="I68" s="4">
        <f t="shared" si="14"/>
        <v>1.4898660064075406</v>
      </c>
      <c r="J68" s="4">
        <f t="shared" si="14"/>
        <v>1.6518144413040403</v>
      </c>
      <c r="K68" s="4">
        <f t="shared" si="14"/>
        <v>1.6970741569957712</v>
      </c>
      <c r="L68" s="4">
        <f t="shared" si="14"/>
        <v>1.8968197852741733</v>
      </c>
    </row>
    <row r="69" spans="1:12" ht="15">
      <c r="A69" s="1" t="s">
        <v>61</v>
      </c>
      <c r="B69" s="1">
        <v>1</v>
      </c>
      <c r="C69" s="4">
        <f t="shared" si="8"/>
        <v>1.0965</v>
      </c>
      <c r="D69" s="4">
        <f aca="true" t="shared" si="15" ref="D69:L69">C69*(1+D60)</f>
        <v>1.19178585</v>
      </c>
      <c r="E69" s="4">
        <f t="shared" si="15"/>
        <v>1.1820132060300002</v>
      </c>
      <c r="F69" s="4">
        <f t="shared" si="15"/>
        <v>1.3194813418912892</v>
      </c>
      <c r="G69" s="4">
        <f t="shared" si="15"/>
        <v>1.430845567146914</v>
      </c>
      <c r="H69" s="4">
        <f t="shared" si="15"/>
        <v>1.5776503223361875</v>
      </c>
      <c r="I69" s="4">
        <f t="shared" si="15"/>
        <v>1.6423339855519712</v>
      </c>
      <c r="J69" s="4">
        <f t="shared" si="15"/>
        <v>1.7136112805249268</v>
      </c>
      <c r="K69" s="4">
        <f t="shared" si="15"/>
        <v>1.7552520346416824</v>
      </c>
      <c r="L69" s="4">
        <f t="shared" si="15"/>
        <v>1.831254447741667</v>
      </c>
    </row>
  </sheetData>
  <mergeCells count="1">
    <mergeCell ref="A56:B5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2007-04-12T04:31:50Z</dcterms:created>
  <cp:category/>
  <cp:version/>
  <cp:contentType/>
  <cp:contentStatus/>
</cp:coreProperties>
</file>